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grupos\sao\ccm\LICITACOES\Editais em elaboracao\2019\"/>
    </mc:Choice>
  </mc:AlternateContent>
  <bookViews>
    <workbookView xWindow="0" yWindow="0" windowWidth="16380" windowHeight="8190"/>
  </bookViews>
  <sheets>
    <sheet name="ORÇAMENTO" sheetId="1" r:id="rId1"/>
  </sheets>
  <definedNames>
    <definedName name="_xlnm.Print_Area" localSheetId="0">ORÇAMENTO!$A$1:$M$112</definedName>
    <definedName name="Excel_BuiltIn_Print_Titles" localSheetId="0">ORÇAMENTO!#REF!</definedName>
  </definedNames>
  <calcPr calcId="152511"/>
  <fileRecoveryPr autoRecover="0"/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4" i="1"/>
  <c r="L15" i="1"/>
  <c r="L16" i="1"/>
  <c r="L17" i="1"/>
  <c r="L18" i="1"/>
  <c r="L19" i="1"/>
  <c r="L20" i="1"/>
  <c r="L21" i="1"/>
  <c r="L22" i="1"/>
  <c r="L23" i="1"/>
  <c r="L26" i="1"/>
  <c r="L29" i="1"/>
  <c r="L30" i="1"/>
  <c r="L31" i="1"/>
  <c r="L32" i="1"/>
  <c r="L33" i="1"/>
  <c r="L34" i="1"/>
  <c r="L35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3" i="1"/>
  <c r="L54" i="1"/>
  <c r="L55" i="1"/>
  <c r="L56" i="1"/>
  <c r="L58" i="1"/>
  <c r="L61" i="1"/>
  <c r="L63" i="1"/>
  <c r="L64" i="1"/>
  <c r="L66" i="1"/>
  <c r="L67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6" i="1"/>
  <c r="L87" i="1"/>
  <c r="L90" i="1"/>
  <c r="L93" i="1"/>
  <c r="G66" i="1"/>
  <c r="I66" i="1"/>
  <c r="K66" i="1"/>
  <c r="G67" i="1"/>
  <c r="I67" i="1"/>
  <c r="K67" i="1"/>
  <c r="K90" i="1"/>
  <c r="K87" i="1"/>
  <c r="K86" i="1"/>
  <c r="I90" i="1"/>
  <c r="I86" i="1"/>
  <c r="I26" i="1" l="1"/>
  <c r="G30" i="1"/>
  <c r="G31" i="1"/>
  <c r="G32" i="1"/>
  <c r="G33" i="1"/>
  <c r="G34" i="1"/>
  <c r="G35" i="1"/>
  <c r="G29" i="1"/>
  <c r="G26" i="1"/>
  <c r="M15" i="1"/>
  <c r="M16" i="1"/>
  <c r="M17" i="1"/>
  <c r="M18" i="1"/>
  <c r="M19" i="1"/>
  <c r="M20" i="1"/>
  <c r="M21" i="1"/>
  <c r="M22" i="1"/>
  <c r="M23" i="1"/>
  <c r="M14" i="1"/>
  <c r="M93" i="1"/>
  <c r="M92" i="1" s="1"/>
  <c r="M90" i="1"/>
  <c r="M89" i="1" s="1"/>
  <c r="M87" i="1"/>
  <c r="M86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70" i="1"/>
  <c r="M67" i="1"/>
  <c r="M66" i="1"/>
  <c r="M64" i="1"/>
  <c r="M63" i="1"/>
  <c r="M61" i="1"/>
  <c r="M58" i="1"/>
  <c r="M57" i="1" s="1"/>
  <c r="M54" i="1"/>
  <c r="M55" i="1"/>
  <c r="M56" i="1"/>
  <c r="M53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38" i="1"/>
  <c r="M30" i="1"/>
  <c r="M31" i="1"/>
  <c r="M32" i="1"/>
  <c r="M33" i="1"/>
  <c r="M34" i="1"/>
  <c r="M35" i="1"/>
  <c r="M29" i="1"/>
  <c r="M26" i="1"/>
  <c r="M25" i="1" s="1"/>
  <c r="M7" i="1"/>
  <c r="M8" i="1"/>
  <c r="M9" i="1"/>
  <c r="M10" i="1"/>
  <c r="M11" i="1"/>
  <c r="M6" i="1"/>
  <c r="M62" i="1" l="1"/>
  <c r="M13" i="1"/>
  <c r="M5" i="1"/>
  <c r="M85" i="1"/>
  <c r="M69" i="1"/>
  <c r="M65" i="1"/>
  <c r="M52" i="1"/>
  <c r="M37" i="1"/>
  <c r="M28" i="1"/>
  <c r="K93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70" i="1"/>
  <c r="K64" i="1"/>
  <c r="K63" i="1"/>
  <c r="K61" i="1"/>
  <c r="K58" i="1"/>
  <c r="K54" i="1"/>
  <c r="K55" i="1"/>
  <c r="K56" i="1"/>
  <c r="K53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38" i="1"/>
  <c r="K30" i="1"/>
  <c r="K31" i="1"/>
  <c r="K32" i="1"/>
  <c r="K33" i="1"/>
  <c r="K34" i="1"/>
  <c r="K35" i="1"/>
  <c r="K29" i="1"/>
  <c r="K26" i="1"/>
  <c r="K15" i="1"/>
  <c r="K16" i="1"/>
  <c r="K17" i="1"/>
  <c r="K18" i="1"/>
  <c r="K19" i="1"/>
  <c r="K20" i="1"/>
  <c r="K21" i="1"/>
  <c r="K22" i="1"/>
  <c r="K23" i="1"/>
  <c r="K14" i="1"/>
  <c r="K7" i="1"/>
  <c r="K8" i="1"/>
  <c r="K9" i="1"/>
  <c r="K10" i="1"/>
  <c r="K11" i="1"/>
  <c r="K6" i="1"/>
  <c r="I93" i="1"/>
  <c r="I87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70" i="1"/>
  <c r="I64" i="1"/>
  <c r="I63" i="1"/>
  <c r="I61" i="1"/>
  <c r="I58" i="1"/>
  <c r="I54" i="1"/>
  <c r="I55" i="1"/>
  <c r="I56" i="1"/>
  <c r="I53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38" i="1"/>
  <c r="I30" i="1"/>
  <c r="I31" i="1"/>
  <c r="I32" i="1"/>
  <c r="I33" i="1"/>
  <c r="I34" i="1"/>
  <c r="I35" i="1"/>
  <c r="I29" i="1"/>
  <c r="I15" i="1"/>
  <c r="I16" i="1"/>
  <c r="I17" i="1"/>
  <c r="I18" i="1"/>
  <c r="I19" i="1"/>
  <c r="I20" i="1"/>
  <c r="I21" i="1"/>
  <c r="I22" i="1"/>
  <c r="I23" i="1"/>
  <c r="I14" i="1"/>
  <c r="I7" i="1"/>
  <c r="I8" i="1"/>
  <c r="I9" i="1"/>
  <c r="I10" i="1"/>
  <c r="I11" i="1"/>
  <c r="I6" i="1"/>
  <c r="G93" i="1"/>
  <c r="G90" i="1"/>
  <c r="G87" i="1"/>
  <c r="G86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70" i="1"/>
  <c r="G64" i="1"/>
  <c r="G63" i="1"/>
  <c r="G61" i="1"/>
  <c r="G58" i="1"/>
  <c r="G54" i="1"/>
  <c r="G55" i="1"/>
  <c r="G56" i="1"/>
  <c r="G53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38" i="1"/>
  <c r="G15" i="1"/>
  <c r="G16" i="1"/>
  <c r="G17" i="1"/>
  <c r="G18" i="1"/>
  <c r="G19" i="1"/>
  <c r="G20" i="1"/>
  <c r="G21" i="1"/>
  <c r="G22" i="1"/>
  <c r="G23" i="1"/>
  <c r="G14" i="1"/>
  <c r="G8" i="1"/>
  <c r="G9" i="1"/>
  <c r="G10" i="1"/>
  <c r="G11" i="1"/>
  <c r="G7" i="1"/>
  <c r="G6" i="1"/>
  <c r="M36" i="1" l="1"/>
  <c r="K95" i="1"/>
  <c r="I95" i="1"/>
  <c r="G95" i="1"/>
  <c r="M106" i="1" l="1"/>
  <c r="L109" i="1" l="1"/>
  <c r="M4" i="1" l="1"/>
  <c r="M84" i="1"/>
  <c r="M60" i="1"/>
  <c r="M59" i="1" s="1"/>
  <c r="M24" i="1"/>
  <c r="M91" i="1"/>
  <c r="M27" i="1"/>
  <c r="M88" i="1"/>
  <c r="M12" i="1" l="1"/>
  <c r="M68" i="1"/>
  <c r="M95" i="1" l="1"/>
  <c r="M110" i="1" l="1"/>
  <c r="M111" i="1" s="1"/>
  <c r="M112" i="1" s="1"/>
</calcChain>
</file>

<file path=xl/sharedStrings.xml><?xml version="1.0" encoding="utf-8"?>
<sst xmlns="http://schemas.openxmlformats.org/spreadsheetml/2006/main" count="342" uniqueCount="219">
  <si>
    <t>h</t>
  </si>
  <si>
    <t>MAT</t>
  </si>
  <si>
    <t>MÃO DE OBRA</t>
  </si>
  <si>
    <t>VALOR TOTAL</t>
  </si>
  <si>
    <t>ITEM</t>
  </si>
  <si>
    <t>DISCRIMINAÇÃO DOS SERVIÇOS</t>
  </si>
  <si>
    <t>CLASS</t>
  </si>
  <si>
    <t>UNID.</t>
  </si>
  <si>
    <t>QUANT</t>
  </si>
  <si>
    <t>PREÇO UNIT</t>
  </si>
  <si>
    <t>PREÇO TOTAL</t>
  </si>
  <si>
    <t>UNIT.</t>
  </si>
  <si>
    <t>TOTAL</t>
  </si>
  <si>
    <t>1.0</t>
  </si>
  <si>
    <t>1.1</t>
  </si>
  <si>
    <t>SER.CG</t>
  </si>
  <si>
    <t>2.0</t>
  </si>
  <si>
    <t>2.1</t>
  </si>
  <si>
    <t>MATERIAIS</t>
  </si>
  <si>
    <t>3.0</t>
  </si>
  <si>
    <t>4.0</t>
  </si>
  <si>
    <t>4.1</t>
  </si>
  <si>
    <t>5.0</t>
  </si>
  <si>
    <t>5.1</t>
  </si>
  <si>
    <t>EMPRE</t>
  </si>
  <si>
    <t>6.1</t>
  </si>
  <si>
    <t>COMPOSIÇÃO BDI - SERVIÇOS</t>
  </si>
  <si>
    <t>RISCO E IMPREVISTOS</t>
  </si>
  <si>
    <t>DESPESAS FINANCEIRAS</t>
  </si>
  <si>
    <t>ADMINISTRAÇÃO CENTRAL</t>
  </si>
  <si>
    <t>LUCRO</t>
  </si>
  <si>
    <t>COFINS</t>
  </si>
  <si>
    <t>PIS</t>
  </si>
  <si>
    <t>TOTAL FINAL</t>
  </si>
  <si>
    <t>MO</t>
  </si>
  <si>
    <t xml:space="preserve">EQUIPAMENTOS </t>
  </si>
  <si>
    <t>SERVIÇOS PRELIMINARES</t>
  </si>
  <si>
    <t>1.1.1</t>
  </si>
  <si>
    <t>PLACA DE OBRA, CHAPA EM AÇO GALVANIZADO 1,00x2,00m</t>
  </si>
  <si>
    <t xml:space="preserve">Limpeza final </t>
  </si>
  <si>
    <t>BDI SERVIÇOS</t>
  </si>
  <si>
    <t>TOTAL GERAL - SEM BDI e ADM</t>
  </si>
  <si>
    <t xml:space="preserve">TOTAL GERALCOM BDI     </t>
  </si>
  <si>
    <t>Valor Total MO</t>
  </si>
  <si>
    <t>Valor Total MAT</t>
  </si>
  <si>
    <t>Valor Total EQ</t>
  </si>
  <si>
    <t xml:space="preserve">LIMPEZA FINAL </t>
  </si>
  <si>
    <t>3.1</t>
  </si>
  <si>
    <r>
      <t>m</t>
    </r>
    <r>
      <rPr>
        <vertAlign val="superscript"/>
        <sz val="8"/>
        <rFont val="Arial"/>
        <family val="2"/>
      </rPr>
      <t>2</t>
    </r>
  </si>
  <si>
    <t>SEGURO + GARANTIA</t>
  </si>
  <si>
    <t>1.1.2</t>
  </si>
  <si>
    <t>1.1.3</t>
  </si>
  <si>
    <r>
      <t>m</t>
    </r>
    <r>
      <rPr>
        <vertAlign val="superscript"/>
        <sz val="8"/>
        <rFont val="Arial"/>
        <family val="2"/>
      </rPr>
      <t>3</t>
    </r>
    <r>
      <rPr>
        <sz val="10"/>
        <rFont val="Arial"/>
      </rPr>
      <t/>
    </r>
  </si>
  <si>
    <t>2.1.1</t>
  </si>
  <si>
    <t>2.1.2</t>
  </si>
  <si>
    <t>3.1.1</t>
  </si>
  <si>
    <t>4.1.1</t>
  </si>
  <si>
    <t>4.1.2</t>
  </si>
  <si>
    <t>ADMINISTRAÇÃO LOCAL</t>
  </si>
  <si>
    <t>Administração local</t>
  </si>
  <si>
    <t>7.1</t>
  </si>
  <si>
    <t>2.1.3</t>
  </si>
  <si>
    <t>8.1</t>
  </si>
  <si>
    <t>4.1.3</t>
  </si>
  <si>
    <t>4.1.4</t>
  </si>
  <si>
    <t>9.1</t>
  </si>
  <si>
    <t>REMOÇÕES E RETIRADAS</t>
  </si>
  <si>
    <t>2.1.4</t>
  </si>
  <si>
    <t>ADEQUAÇÕES NA SALA DAS TELEFONISTAS (SOBRELOJA ED. SEDE)</t>
  </si>
  <si>
    <t>Impermeabilização da laje de acesso principal do Ed. Sede</t>
  </si>
  <si>
    <t xml:space="preserve">IMPERMEABILIZAÇÃO </t>
  </si>
  <si>
    <t>IMPERMEABILIZACAO DE SUPERFICIE COM MANTA ASFALTICA (COM POLIMEROS TIPO APP), E=4 MM, INCLUSO IMPRIMAÇÃO DA SUPERFÍCIE</t>
  </si>
  <si>
    <t xml:space="preserve">PROTEÇÃO MECÂNICA DA LAJE IMPERMEABILIZADA APLICADA SOBRE CAMADA SEPARADORA EM PAPEL KRAFT </t>
  </si>
  <si>
    <t>REMOÇÃO DE IMPERMEABILIZAÇÃO E PROTEÇÃO MECÂNICA DA LAJE DA COBERTURA DO ACESSO PRINCIPAL AO ED. SEDE</t>
  </si>
  <si>
    <t>Remoções e retiradas</t>
  </si>
  <si>
    <t>m</t>
  </si>
  <si>
    <r>
      <t>m</t>
    </r>
    <r>
      <rPr>
        <vertAlign val="superscript"/>
        <sz val="9"/>
        <rFont val="Arial"/>
        <family val="2"/>
      </rPr>
      <t>2</t>
    </r>
  </si>
  <si>
    <t>4.1.5</t>
  </si>
  <si>
    <t>unid.</t>
  </si>
  <si>
    <t>IMPERMEABILIZAÇÃO DE RALO COM MANTA ASFÁLTICA</t>
  </si>
  <si>
    <t>4.1.6</t>
  </si>
  <si>
    <t>1.1.4</t>
  </si>
  <si>
    <t>5.2</t>
  </si>
  <si>
    <t>5.3</t>
  </si>
  <si>
    <t>5.1.1</t>
  </si>
  <si>
    <t>5.2.1</t>
  </si>
  <si>
    <t>5.3.1</t>
  </si>
  <si>
    <t>5.1.3</t>
  </si>
  <si>
    <t>5.1.4</t>
  </si>
  <si>
    <t>5.1.5</t>
  </si>
  <si>
    <t>5.1.6</t>
  </si>
  <si>
    <t>5.1.2</t>
  </si>
  <si>
    <t>REMOÇÃO MANUAL DE PAVIMENTAÇÃO EM PISO DE GRANITO</t>
  </si>
  <si>
    <t>INSTALAÇÕES ELÉTRICAS</t>
  </si>
  <si>
    <t>10.1</t>
  </si>
  <si>
    <t>ESQUADRIAS</t>
  </si>
  <si>
    <t>4.1.7</t>
  </si>
  <si>
    <t>2.1.5</t>
  </si>
  <si>
    <t>2.1.6</t>
  </si>
  <si>
    <t>INSTALAÇÃO DE ISOLAMENTO COM LÃ DE ROCHA EM PAREDES DRYWALL.</t>
  </si>
  <si>
    <t>7.1.1</t>
  </si>
  <si>
    <t>REMOÇÃO DE FORRO DE GESSO, DE FORMA MANUAL, SEM REAPROVEITAMENTO</t>
  </si>
  <si>
    <t>DEMOLIÇÃO DE RODAPÉ CERÂMICO, DE FORMA MANUAL, SEM REAPROVEITAMENTO</t>
  </si>
  <si>
    <t>APLICAÇÃO E LIXAMENTO DE MASSA LÁTEX EM TETO, DUAS DEMÃOS</t>
  </si>
  <si>
    <t>10.1.1</t>
  </si>
  <si>
    <t>9.1.1</t>
  </si>
  <si>
    <t>2.1.7</t>
  </si>
  <si>
    <t>5.1.7</t>
  </si>
  <si>
    <t>5.1.8</t>
  </si>
  <si>
    <t>8.1.1</t>
  </si>
  <si>
    <t>APLICAÇÃO E LIXAMENTO DE MASSA LÁTEX EM PAREDES, DUAS DEMÃOS.</t>
  </si>
  <si>
    <t>APLICAÇÃO MANUAL DE PINTURA COM TINTA LÁTEX ACRÍLICA EM TETO, DUAS DEMÃOS.</t>
  </si>
  <si>
    <t>LIMPEZA FINAL DA OBRA</t>
  </si>
  <si>
    <t>APLICAÇÃO MANUAL DE PINTURA COM TINTA LÁTEX ACRÍLICA EM PAREDES, DUAS DEMÃOS.</t>
  </si>
  <si>
    <t>ISSQN (FLORIANÓPOLIS/SC)</t>
  </si>
  <si>
    <t>5.2.2</t>
  </si>
  <si>
    <t>2.1.8</t>
  </si>
  <si>
    <t>Organização do canteiro</t>
  </si>
  <si>
    <t>2.1.9</t>
  </si>
  <si>
    <t>m³</t>
  </si>
  <si>
    <t>DEMOLIÇÃO DE REVESTIMENTO CERÂMICO, DE FORMA MANUAL, SEM REAPROVEITAMENTO (retirada pastilhas)</t>
  </si>
  <si>
    <t>TAPUME DE CHAPA DE MADEIRA COMPENSADA, E= 6MM, COM PINTURA LÁTEX 2 DEMÃOS</t>
  </si>
  <si>
    <t xml:space="preserve">ADEQUAÇÕES ED. SEDE </t>
  </si>
  <si>
    <t>Forro de gesso acartonado</t>
  </si>
  <si>
    <t>PINTURA</t>
  </si>
  <si>
    <t>Esquadrias Sede</t>
  </si>
  <si>
    <t>CARGA MANUAL DE ENTULHO DE CONSTRUÇÃO E DEMOLIÇÃO (EXCETO GESSO)</t>
  </si>
  <si>
    <t>CARGA MANUAL DE ENTULHO DE CONSTRUÇÃO E DEMOLIÇÃO (INCLUSO GESSO)</t>
  </si>
  <si>
    <t>APLICAÇÃO MANUAL DE FUNDO SELADOR ACRÍLICO EM PAREDES EXTERNAS DE CASAS.</t>
  </si>
  <si>
    <t>6.2</t>
  </si>
  <si>
    <t>6.3</t>
  </si>
  <si>
    <t>Pintura divisória leve drywall e paredes internas</t>
  </si>
  <si>
    <t>PINTURA DA LAJE DE COBERTURA COM TINTA PARA PISO NA COR CONCRETO</t>
  </si>
  <si>
    <t>ENGENHEIRO RESIDENTE PLENO</t>
  </si>
  <si>
    <t>5.1.9</t>
  </si>
  <si>
    <t>SOLEIRA / TABEIRA EM MARMORE BRANCO COMUM, POLIDO, LARGURA 5 CM, ESPESSURA 2 CM, ASSENTADA COM ARGAMASSA COLANTE</t>
  </si>
  <si>
    <t>CABO DE COBRE FLEXÍVEL ISOLADO, 2,5 MM², ANTI-CHAMA 450/750 V, PARA CIRCUITOS TERMINAIS - FORNECIMENTO E INSTALAÇÃO</t>
  </si>
  <si>
    <t>CAIXA RETANGULAR 4" X 2" ALTA (2,00 M DO PISO), PVC, INSTALADA EM PAREDE FORNECIMENTO E INSTALAÇÃO</t>
  </si>
  <si>
    <t>TOMADA ALTA DE EMBUTIR (1 MÓDULO), 2P+T 20 A, INCLUINDO SUPORTE E PLACA FORNECIMENTO E INSTALAÇÃO.</t>
  </si>
  <si>
    <t>CAIXA RETANGULAR 4" X 2" BAIXA (0,30 M DO PISO), PVC, INSTALADA EM PAREDE FORNECIMENTO E INSTALAÇÃO</t>
  </si>
  <si>
    <t>5.1.10</t>
  </si>
  <si>
    <t>5.1.11</t>
  </si>
  <si>
    <t>ELETRODUTO FLEXÍVEL CORRUGADO, PVC, DN 25 MM (3/4"), PARA CIRCUITOS TERMINAIS, INSTALADO EM FORRO - FORNECIMENTO E INSTALAÇÃO</t>
  </si>
  <si>
    <t>CAIXA RETANGULAR 4" X 2" BAIXA (0,30 M DO PISO), PVC, PARA GESSO, INSTALADA EM PAREDE FORNECIMENTO E INSTALAÇÃO</t>
  </si>
  <si>
    <t xml:space="preserve">BDI SERVIÇOS </t>
  </si>
  <si>
    <t>REMOÇÃO DE LUMINÁRIAS, DE FORMA MANUAL</t>
  </si>
  <si>
    <t>TOMADA BAIXA DE EMBUTIR (2 MÓDULOS), 2P+T 20 A, INCLUINDO SUPORTE E PLACA - FORNECIMENTO E INSTALAÇÃO</t>
  </si>
  <si>
    <t>RALO SIFONADO, PVC,  JUNTA SOLDÁVEL, FORNECIDO E INSTALADO (COM GRAUTE) EM RAMAIS DE ENCAMINHAMENTO DE ÁGUA PLUVIAL.</t>
  </si>
  <si>
    <t>REMOÇÃO DE TUBULAÇÕES (TUBOS E CONEXÕES) DE ÁGUA FRIA, DE FORMA MANUAL.</t>
  </si>
  <si>
    <t>6.1.1</t>
  </si>
  <si>
    <t>6.2.1</t>
  </si>
  <si>
    <t>6.2.2</t>
  </si>
  <si>
    <t>6.3.1</t>
  </si>
  <si>
    <t>6.3.2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</si>
  <si>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</si>
  <si>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</si>
  <si>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</si>
  <si>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</si>
  <si>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</si>
  <si>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</si>
  <si>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</si>
  <si>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</si>
  <si>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</si>
  <si>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</si>
  <si>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</si>
  <si>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</si>
  <si>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</si>
  <si>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8.1.2</t>
  </si>
  <si>
    <t xml:space="preserve">FORNECIMENTO E INSTALAÇÃO DE ESQUADRIA COM UMA PORTA PIVOTANTE DUPLA E DUAS FOLHAS FIXAS LATERAIS, EM ALUMÍNIO ANODIZADO NA COR BRONZE. VIDRO LAMINADO FUMÊ,  4+4MM. DIMENSÕES CONFORME PROJETO. </t>
  </si>
  <si>
    <t>Instalações elétricas</t>
  </si>
  <si>
    <t>REMOÇÃO DE ESQUADRIAS DE VIDRO</t>
  </si>
  <si>
    <t>1.1.5</t>
  </si>
  <si>
    <t>FORNECIMENTO E INSTALAÇÃO DE PISO ELEVADO, GRANITO PRETO SÃO GABRIEL FLAMEADO APICOADO, H TOTAL= 10CM</t>
  </si>
  <si>
    <t>COLOCAÇÃO GRANITO PRETO SÃO GABRIEL POLIDO FACHADA INTERNA HALL</t>
  </si>
  <si>
    <t>BALCÃO EM GRANITO BRANCO CEARÁ E MDF</t>
  </si>
  <si>
    <t>2.1.10</t>
  </si>
  <si>
    <t>DEMOLIÇÃO PAREDE DRYWALL</t>
  </si>
  <si>
    <t>FORNECIMENTO E INSTALAÇÃO DE PISO ELEVADO, GRANITO BRANCO CEARÁ, POLIDO, H TOTAL= 10CM</t>
  </si>
  <si>
    <t>5.2.3</t>
  </si>
  <si>
    <t>FORNECIMENTO E INSTALAÇÃO DE PLACA EM ACM, CONFORME PROJETO</t>
  </si>
  <si>
    <t>CONJUNTO DOBRADIÇAS (3) PARA TAPUME DE CHAPA DE MADEIRA COMPENSADA</t>
  </si>
  <si>
    <t>DEMOLIÇÃO DE PILARES E VIGAS EM CONCRETO ARMADO, DE FORMA MECANIZADA COM MARTELETE, SEM REAPROVEITAMENTO (PILARETES HALL E FAIXAS DE PISO)</t>
  </si>
  <si>
    <t>Substituição dos vidros inferiores da esquadria pele de vidro da Sala das Telefonistas</t>
  </si>
  <si>
    <t xml:space="preserve">RETIRADA DE VIDROS EXISTENTES JANELA E FORNECIMENTO E INSTALAÇÃO DE CHAPAS EM ALUMÍNIO COM ANODIZAÇÃO NA COR FOSCA, ESP. 3mm (5 PEÇAS 940x0950mm)  </t>
  </si>
  <si>
    <t>REGULARIZAÇÃO SUPERFÍCIE DA LAJE, CAIMENTO IGUAL A 1% EM DIREÇÃO AO RALO - CONTRAPISO EM ARGAMASSA TRAÇO 1:4 (CIMENTO E AREIA), PREPARO MECÂNICO COM BETONEIRA 400 L, APLICADO EM ÁREAS SECAS SOBRE LAJE, ADERIDO, ESPESSURA 4CM</t>
  </si>
  <si>
    <t>TUBO PVC DN 75 MM PARA DRENAGEM - FORNECIMENTO E INSTALACAO</t>
  </si>
  <si>
    <t>PISO EM GRANITO PRETO SÃO GABRIEL POLIDO, DIMENSÕES 40X40CM, ESP. 2,0CM, ASSENTADO COM ARGAMASSA COLANTE PRÉ-FABRICADA, TIPO ACIII, NA COR CINZA</t>
  </si>
  <si>
    <t>PISO EM GRANITO BRANCO CEARÁ POLIDO, DIMENSÕES 40X40CM, ESP. 2,0CM, ASSENTADO COM ARGAMASSA COLANTE PRÉ-FABRICADA TIPO ACIII, NA COR BRANCA</t>
  </si>
  <si>
    <t>PISO EM GRANITO PRETO SÃO GABRIEL FLAMEADO, DIMENSÕES 50X50CM, ASSENTADO COM ARGAMASSA COLANTE PRÉ-FABRICADA, TIPO ACIII</t>
  </si>
  <si>
    <t>RODAPE EM GRANITO BRANCO CEARÁ POLIDO,  ALTURA 7CM</t>
  </si>
  <si>
    <t>RODAPE EM GRANITO SÃO GABRIEL FLAMEADO APICOADO, ASSENTADO COM ARGAMASSA TRACO 1:4 (CIMENTO E AREIA) ALTURA 7CM</t>
  </si>
  <si>
    <t>SOLEIRA DE GRANITO PRETO POLIDO ESP. 2,0CM - larg. 30CM, ASSENTADO SOBRE ARGAMASSA COLANTE PRÉ-FABRICADA</t>
  </si>
  <si>
    <t>PAREDE COM PLACAS DE GESSO ACARTONADO, PARA USO INTERNO, COM DUAS FACES SIMPLES E ESTRUTURA METÁLICA COM GUIAS SIMPLES, SEM VÃOS (shaft).</t>
  </si>
  <si>
    <t>FORRO EM GESSO ACARTONADO, PARA AMBIENTES COMERCIAIS, INCLUSIVE ESTRUTURA DE FIXAÇÃO</t>
  </si>
  <si>
    <t>Divisória interna em gesso acartonado, revestimento em laminado de madeira e placa em ACM</t>
  </si>
  <si>
    <t>5.2.4</t>
  </si>
  <si>
    <t>REVESTIMENTO EM PAINEL MDF LAMINADO MELAMÍNICO DE BAIXA PRESSÃO, CONFORME DETALHAMENTO PROJETO</t>
  </si>
  <si>
    <t xml:space="preserve">Aplicação de fundo em forro de gesso, divisória gesso acartonado e parede fachada interna hall </t>
  </si>
  <si>
    <t>CONJUNTO DE LUMINÁRIA PLAFON LED DE EMBUTIR REDONDA, DIÂMETRO 22,5cm, TEMPERATURA 3.000K, POTÊNCIA 15W - FORNECIMENTO E INSTALAÇÃO E LÂMPADA DE LED BULBO A60 - 9,5W- 3.000K</t>
  </si>
  <si>
    <t>1.1.6</t>
  </si>
  <si>
    <t>ELABORAÇÃO DE ANÁLISE PRELIMINAR DE RISCO - PPRA, COM FORNECIMENTO DE ART</t>
  </si>
  <si>
    <t>Pintura forro de gesso e superfícies internas</t>
  </si>
  <si>
    <t>5.1.12</t>
  </si>
  <si>
    <t>5.1.13</t>
  </si>
  <si>
    <t>5.1.14</t>
  </si>
  <si>
    <t>Piso elevado, revestimentos em granito, balcão, vigota em concreto</t>
  </si>
  <si>
    <t>FABRICAÇÃO, MONTAGEM E DESMONTAGEM DE FÔRMA PARA VIGA BALDRAME, EM MADEIRA SERRADA, E=25 MM, 2 UTILIZAÇÕES</t>
  </si>
  <si>
    <t>ARMAÇÃO DE BLOCO, VIGA BALDRAME OU SAPATA UTILIZANDO AÇO CA-50 DE 8 MM, MONTAGEM</t>
  </si>
  <si>
    <t>kg</t>
  </si>
  <si>
    <t>CONCRETO FCK = 15MPA, TRAÇO 1:3,4:3,5 (CIMENTO/ AREIA MÉDIA/ BRITA 1) - PREPARO MANUAL</t>
  </si>
  <si>
    <r>
      <t>m</t>
    </r>
    <r>
      <rPr>
        <vertAlign val="superscript"/>
        <sz val="8"/>
        <rFont val="Arial"/>
        <family val="2"/>
      </rPr>
      <t>3</t>
    </r>
  </si>
  <si>
    <t>CABO DE COBRE FLEXÍVEL ISOLADO, 1,5 MM², ANTI-CHAMA 450/750 V, PARA CIRCUITOS TERMINAIS - FORNECIMENTO E INSTALAÇÃO</t>
  </si>
  <si>
    <t>CABO DE COBRE FLEXÍVEL ISOLADO, 4,0 MM², ANTI-CHAMA 450/750 V, PARA CIRCUITOS TERMINAIS - FORNECIMENTO E INSTALAÇÃO</t>
  </si>
  <si>
    <t>ELETRODUTO FLEXÍVEL CORRUGADO, PVC, DN 40 MM (1 1.4"), PARA CIRCUITOS TERMINAIS, INSTALADO EM FORRO - FORNECIMENTO E INSTALAÇÃO (INCLUSO TUBULAÇÕES E ABRAÇADEIRAS)</t>
  </si>
  <si>
    <t>INTERRUPTOR SIMPLES (2 MÓDULOS), 10A/250V, INCLUINDO SUPORTE E PLACA ECIMENTO E INSTALAÇÃO</t>
  </si>
  <si>
    <t>INTERRUPTOR SIMPLES (3 MÓDULOS), 10A/250V, INCLUINDO SUPORTE E PLACA ECIMENTO E INSTALAÇÃO</t>
  </si>
  <si>
    <t>FORNECIMENTO E INSTALAÇÃO DE 04 MÓDULOS DE ESQUADRIA MAXIM-AR COM FECHO E FOLHAS FIXAS (INFERIOR E SUPERIOR). ESTRUTURA EM ALUMÍNIO ANODIZADO NA COR BRONZE; VIDRO LAMINADO 4+4mm. - COM INSTALAÇÃO. DIMENSÕES CONFORME PROJETO.</t>
  </si>
  <si>
    <t>FITA DE LED BRANCO QUENTE 3000K, 10m,  11,4W POR METRO, 220V</t>
  </si>
  <si>
    <t>MODELO DE PLANILHA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</si>
</sst>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\-??_);_(@_)"/>
    <numFmt numFmtId="166" formatCode="_(&quot;R$ &quot;* #,##0.00_);_(&quot;R$ &quot;* \(#,##0.00\);_(&quot;R$ &quot;* &quot;-&quot;??_);_(@_)"/>
    <numFmt numFmtId="167" formatCode="&quot;R$&quot;\ #,##0.00"/>
    <numFmt numFmtId="168" formatCode="0.0000"/>
    <numFmt numFmtId="169" formatCode="0.000"/>
  </numFmts>
  <fonts count="35" x14ac:knownFonts="1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sz val="15"/>
      <color rgb="FF333333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b/>
      <sz val="16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</borders>
  <cellStyleXfs count="5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165" fontId="25" fillId="0" borderId="0" applyFill="0" applyBorder="0" applyAlignment="0" applyProtection="0"/>
    <xf numFmtId="165" fontId="25" fillId="0" borderId="0" applyFill="0" applyBorder="0" applyAlignment="0" applyProtection="0"/>
    <xf numFmtId="166" fontId="2" fillId="0" borderId="0" applyFont="0" applyFill="0" applyBorder="0" applyAlignment="0" applyProtection="0"/>
    <xf numFmtId="0" fontId="10" fillId="22" borderId="0" applyNumberFormat="0" applyBorder="0" applyAlignment="0" applyProtection="0"/>
    <xf numFmtId="0" fontId="25" fillId="0" borderId="0"/>
    <xf numFmtId="0" fontId="29" fillId="0" borderId="0"/>
    <xf numFmtId="0" fontId="25" fillId="0" borderId="0"/>
    <xf numFmtId="0" fontId="25" fillId="23" borderId="4" applyNumberFormat="0" applyAlignment="0" applyProtection="0"/>
    <xf numFmtId="9" fontId="2" fillId="0" borderId="0" applyFont="0" applyFill="0" applyBorder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4" fillId="0" borderId="9" applyNumberFormat="0" applyFill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19" fillId="0" borderId="0" xfId="0" applyFont="1"/>
    <xf numFmtId="0" fontId="19" fillId="0" borderId="0" xfId="0" applyFont="1" applyBorder="1" applyAlignment="1">
      <alignment horizontal="center"/>
    </xf>
    <xf numFmtId="0" fontId="21" fillId="0" borderId="0" xfId="0" applyFont="1" applyBorder="1" applyAlignment="1"/>
    <xf numFmtId="0" fontId="19" fillId="0" borderId="0" xfId="0" applyFont="1" applyBorder="1" applyAlignment="1"/>
    <xf numFmtId="10" fontId="21" fillId="0" borderId="0" xfId="0" applyNumberFormat="1" applyFont="1" applyBorder="1" applyAlignment="1">
      <alignment horizontal="center" wrapText="1"/>
    </xf>
    <xf numFmtId="10" fontId="21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0" fontId="0" fillId="0" borderId="0" xfId="0" applyBorder="1"/>
    <xf numFmtId="0" fontId="22" fillId="0" borderId="0" xfId="0" applyFont="1" applyBorder="1" applyAlignment="1"/>
    <xf numFmtId="43" fontId="19" fillId="0" borderId="0" xfId="0" applyNumberFormat="1" applyFo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165" fontId="19" fillId="0" borderId="10" xfId="31" applyFont="1" applyFill="1" applyBorder="1" applyAlignment="1" applyProtection="1">
      <alignment horizontal="center"/>
    </xf>
    <xf numFmtId="0" fontId="19" fillId="0" borderId="11" xfId="0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0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13" xfId="0" applyFont="1" applyBorder="1" applyAlignment="1">
      <alignment horizontal="left"/>
    </xf>
    <xf numFmtId="0" fontId="19" fillId="26" borderId="10" xfId="0" applyFont="1" applyFill="1" applyBorder="1" applyAlignment="1">
      <alignment wrapText="1"/>
    </xf>
    <xf numFmtId="0" fontId="21" fillId="6" borderId="14" xfId="0" applyFont="1" applyFill="1" applyBorder="1" applyAlignment="1">
      <alignment horizontal="center"/>
    </xf>
    <xf numFmtId="43" fontId="0" fillId="0" borderId="0" xfId="0" applyNumberFormat="1"/>
    <xf numFmtId="0" fontId="2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wrapText="1"/>
    </xf>
    <xf numFmtId="0" fontId="19" fillId="0" borderId="13" xfId="0" applyFont="1" applyBorder="1" applyAlignment="1">
      <alignment horizontal="left" vertical="center"/>
    </xf>
    <xf numFmtId="0" fontId="19" fillId="26" borderId="10" xfId="0" applyFont="1" applyFill="1" applyBorder="1" applyAlignment="1">
      <alignment horizontal="center"/>
    </xf>
    <xf numFmtId="2" fontId="19" fillId="26" borderId="10" xfId="0" applyNumberFormat="1" applyFont="1" applyFill="1" applyBorder="1" applyAlignment="1"/>
    <xf numFmtId="165" fontId="19" fillId="26" borderId="10" xfId="31" applyFont="1" applyFill="1" applyBorder="1" applyAlignment="1" applyProtection="1">
      <alignment horizontal="center"/>
    </xf>
    <xf numFmtId="0" fontId="19" fillId="26" borderId="10" xfId="0" applyFont="1" applyFill="1" applyBorder="1"/>
    <xf numFmtId="0" fontId="21" fillId="8" borderId="15" xfId="0" applyFont="1" applyFill="1" applyBorder="1" applyAlignment="1">
      <alignment horizontal="center" wrapText="1"/>
    </xf>
    <xf numFmtId="0" fontId="21" fillId="4" borderId="15" xfId="0" applyFont="1" applyFill="1" applyBorder="1" applyAlignment="1">
      <alignment horizontal="center"/>
    </xf>
    <xf numFmtId="0" fontId="0" fillId="26" borderId="0" xfId="0" applyFill="1"/>
    <xf numFmtId="0" fontId="21" fillId="24" borderId="15" xfId="0" applyFont="1" applyFill="1" applyBorder="1" applyAlignment="1">
      <alignment horizontal="center"/>
    </xf>
    <xf numFmtId="165" fontId="21" fillId="24" borderId="10" xfId="0" applyNumberFormat="1" applyFont="1" applyFill="1" applyBorder="1" applyAlignment="1">
      <alignment horizontal="left"/>
    </xf>
    <xf numFmtId="165" fontId="21" fillId="25" borderId="10" xfId="0" applyNumberFormat="1" applyFont="1" applyFill="1" applyBorder="1" applyAlignment="1">
      <alignment horizontal="left"/>
    </xf>
    <xf numFmtId="165" fontId="24" fillId="27" borderId="10" xfId="0" applyNumberFormat="1" applyFont="1" applyFill="1" applyBorder="1" applyAlignment="1">
      <alignment horizontal="center" wrapText="1"/>
    </xf>
    <xf numFmtId="165" fontId="24" fillId="27" borderId="10" xfId="0" applyNumberFormat="1" applyFont="1" applyFill="1" applyBorder="1"/>
    <xf numFmtId="10" fontId="24" fillId="22" borderId="16" xfId="0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10" fontId="19" fillId="0" borderId="18" xfId="31" applyNumberFormat="1" applyFont="1" applyFill="1" applyBorder="1" applyAlignment="1" applyProtection="1">
      <alignment horizontal="center"/>
    </xf>
    <xf numFmtId="10" fontId="19" fillId="0" borderId="19" xfId="31" applyNumberFormat="1" applyFont="1" applyFill="1" applyBorder="1" applyAlignment="1" applyProtection="1">
      <alignment horizontal="center"/>
    </xf>
    <xf numFmtId="10" fontId="21" fillId="0" borderId="20" xfId="31" applyNumberFormat="1" applyFont="1" applyFill="1" applyBorder="1" applyAlignment="1" applyProtection="1">
      <alignment horizontal="center"/>
    </xf>
    <xf numFmtId="43" fontId="19" fillId="0" borderId="0" xfId="0" applyNumberFormat="1" applyFont="1" applyAlignment="1">
      <alignment wrapText="1"/>
    </xf>
    <xf numFmtId="165" fontId="19" fillId="0" borderId="0" xfId="0" applyNumberFormat="1" applyFont="1"/>
    <xf numFmtId="0" fontId="20" fillId="0" borderId="0" xfId="0" applyFont="1" applyFill="1" applyBorder="1" applyAlignment="1">
      <alignment horizontal="center"/>
    </xf>
    <xf numFmtId="165" fontId="0" fillId="0" borderId="0" xfId="0" applyNumberFormat="1"/>
    <xf numFmtId="10" fontId="21" fillId="26" borderId="19" xfId="31" applyNumberFormat="1" applyFont="1" applyFill="1" applyBorder="1" applyAlignment="1" applyProtection="1">
      <alignment horizontal="center"/>
    </xf>
    <xf numFmtId="0" fontId="0" fillId="0" borderId="0" xfId="0" applyFont="1" applyFill="1" applyBorder="1"/>
    <xf numFmtId="0" fontId="27" fillId="0" borderId="0" xfId="0" applyFont="1" applyAlignment="1">
      <alignment horizontal="center" vertical="center"/>
    </xf>
    <xf numFmtId="0" fontId="0" fillId="26" borderId="0" xfId="0" applyFont="1" applyFill="1" applyBorder="1"/>
    <xf numFmtId="0" fontId="21" fillId="26" borderId="0" xfId="0" applyFont="1" applyFill="1" applyBorder="1" applyAlignment="1">
      <alignment horizontal="center"/>
    </xf>
    <xf numFmtId="165" fontId="19" fillId="26" borderId="10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0" fillId="26" borderId="0" xfId="0" applyFill="1" applyBorder="1"/>
    <xf numFmtId="0" fontId="21" fillId="0" borderId="0" xfId="0" applyFont="1" applyBorder="1" applyAlignment="1">
      <alignment horizontal="center"/>
    </xf>
    <xf numFmtId="0" fontId="21" fillId="25" borderId="22" xfId="0" applyFont="1" applyFill="1" applyBorder="1" applyAlignment="1">
      <alignment horizontal="center"/>
    </xf>
    <xf numFmtId="0" fontId="0" fillId="0" borderId="0" xfId="0" applyFill="1" applyBorder="1"/>
    <xf numFmtId="0" fontId="21" fillId="24" borderId="22" xfId="0" applyFont="1" applyFill="1" applyBorder="1" applyAlignment="1">
      <alignment horizontal="center"/>
    </xf>
    <xf numFmtId="0" fontId="0" fillId="0" borderId="0" xfId="0" applyFill="1"/>
    <xf numFmtId="0" fontId="21" fillId="25" borderId="24" xfId="0" applyFont="1" applyFill="1" applyBorder="1" applyAlignment="1">
      <alignment horizontal="left"/>
    </xf>
    <xf numFmtId="0" fontId="21" fillId="25" borderId="25" xfId="0" applyFont="1" applyFill="1" applyBorder="1" applyAlignment="1">
      <alignment horizontal="left"/>
    </xf>
    <xf numFmtId="0" fontId="21" fillId="6" borderId="12" xfId="0" applyFont="1" applyFill="1" applyBorder="1" applyAlignment="1">
      <alignment horizontal="center"/>
    </xf>
    <xf numFmtId="0" fontId="0" fillId="0" borderId="0" xfId="0" applyFill="1" applyAlignment="1">
      <alignment horizontal="left" wrapText="1"/>
    </xf>
    <xf numFmtId="0" fontId="19" fillId="26" borderId="1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1" fillId="24" borderId="24" xfId="0" applyFont="1" applyFill="1" applyBorder="1" applyAlignment="1">
      <alignment horizontal="left"/>
    </xf>
    <xf numFmtId="0" fontId="21" fillId="24" borderId="25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19" fillId="0" borderId="10" xfId="0" applyFont="1" applyFill="1" applyBorder="1" applyAlignment="1">
      <alignment horizontal="left"/>
    </xf>
    <xf numFmtId="0" fontId="19" fillId="0" borderId="24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 wrapText="1"/>
    </xf>
    <xf numFmtId="165" fontId="19" fillId="0" borderId="26" xfId="31" applyFont="1" applyFill="1" applyBorder="1" applyAlignment="1" applyProtection="1">
      <alignment horizontal="center"/>
    </xf>
    <xf numFmtId="0" fontId="19" fillId="0" borderId="23" xfId="0" applyFont="1" applyFill="1" applyBorder="1" applyAlignment="1">
      <alignment horizontal="center"/>
    </xf>
    <xf numFmtId="2" fontId="19" fillId="0" borderId="10" xfId="0" applyNumberFormat="1" applyFont="1" applyFill="1" applyBorder="1" applyAlignment="1">
      <alignment horizontal="right"/>
    </xf>
    <xf numFmtId="165" fontId="19" fillId="0" borderId="10" xfId="0" applyNumberFormat="1" applyFont="1" applyFill="1" applyBorder="1" applyAlignment="1">
      <alignment horizontal="center"/>
    </xf>
    <xf numFmtId="0" fontId="19" fillId="0" borderId="22" xfId="0" applyFont="1" applyFill="1" applyBorder="1" applyAlignment="1">
      <alignment horizontal="center"/>
    </xf>
    <xf numFmtId="0" fontId="19" fillId="0" borderId="28" xfId="0" applyFont="1" applyFill="1" applyBorder="1" applyAlignment="1">
      <alignment horizontal="center"/>
    </xf>
    <xf numFmtId="0" fontId="19" fillId="0" borderId="24" xfId="0" applyFont="1" applyFill="1" applyBorder="1" applyAlignment="1">
      <alignment horizontal="left" wrapText="1"/>
    </xf>
    <xf numFmtId="2" fontId="19" fillId="0" borderId="10" xfId="0" applyNumberFormat="1" applyFont="1" applyFill="1" applyBorder="1" applyAlignment="1"/>
    <xf numFmtId="0" fontId="19" fillId="0" borderId="24" xfId="0" applyFont="1" applyFill="1" applyBorder="1" applyAlignment="1">
      <alignment wrapText="1"/>
    </xf>
    <xf numFmtId="165" fontId="19" fillId="0" borderId="29" xfId="31" applyFont="1" applyFill="1" applyBorder="1" applyAlignment="1" applyProtection="1">
      <alignment horizontal="center"/>
    </xf>
    <xf numFmtId="0" fontId="19" fillId="0" borderId="10" xfId="0" applyFont="1" applyFill="1" applyBorder="1" applyAlignment="1">
      <alignment horizontal="left" vertical="top" wrapText="1"/>
    </xf>
    <xf numFmtId="0" fontId="19" fillId="0" borderId="30" xfId="0" applyFont="1" applyFill="1" applyBorder="1" applyAlignment="1">
      <alignment horizontal="center"/>
    </xf>
    <xf numFmtId="0" fontId="19" fillId="0" borderId="31" xfId="0" applyFont="1" applyFill="1" applyBorder="1" applyAlignment="1">
      <alignment horizontal="left" vertical="center" wrapText="1"/>
    </xf>
    <xf numFmtId="0" fontId="19" fillId="0" borderId="32" xfId="0" applyFont="1" applyFill="1" applyBorder="1" applyAlignment="1">
      <alignment horizontal="center" wrapText="1"/>
    </xf>
    <xf numFmtId="0" fontId="19" fillId="0" borderId="33" xfId="0" applyFont="1" applyFill="1" applyBorder="1" applyAlignment="1">
      <alignment horizontal="center"/>
    </xf>
    <xf numFmtId="165" fontId="19" fillId="0" borderId="34" xfId="31" applyFont="1" applyFill="1" applyBorder="1" applyAlignment="1" applyProtection="1">
      <alignment horizontal="center"/>
    </xf>
    <xf numFmtId="165" fontId="19" fillId="0" borderId="33" xfId="0" applyNumberFormat="1" applyFont="1" applyFill="1" applyBorder="1"/>
    <xf numFmtId="165" fontId="19" fillId="0" borderId="33" xfId="31" applyFont="1" applyFill="1" applyBorder="1" applyAlignment="1" applyProtection="1">
      <alignment horizontal="center"/>
    </xf>
    <xf numFmtId="0" fontId="19" fillId="0" borderId="15" xfId="0" applyFont="1" applyFill="1" applyBorder="1" applyAlignment="1">
      <alignment horizontal="center"/>
    </xf>
    <xf numFmtId="0" fontId="19" fillId="0" borderId="26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wrapText="1"/>
    </xf>
    <xf numFmtId="165" fontId="19" fillId="0" borderId="24" xfId="31" applyFont="1" applyFill="1" applyBorder="1" applyAlignment="1" applyProtection="1">
      <alignment horizontal="center"/>
    </xf>
    <xf numFmtId="0" fontId="24" fillId="0" borderId="10" xfId="0" applyFont="1" applyBorder="1" applyAlignment="1">
      <alignment horizontal="left" vertical="top" wrapText="1"/>
    </xf>
    <xf numFmtId="165" fontId="19" fillId="0" borderId="23" xfId="31" applyFont="1" applyFill="1" applyBorder="1" applyAlignment="1" applyProtection="1">
      <alignment horizontal="center"/>
    </xf>
    <xf numFmtId="0" fontId="32" fillId="0" borderId="0" xfId="0" applyFont="1" applyFill="1" applyBorder="1" applyAlignment="1">
      <alignment horizontal="left" wrapText="1"/>
    </xf>
    <xf numFmtId="0" fontId="21" fillId="25" borderId="15" xfId="0" applyFont="1" applyFill="1" applyBorder="1" applyAlignment="1">
      <alignment horizontal="center"/>
    </xf>
    <xf numFmtId="0" fontId="19" fillId="26" borderId="15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left" wrapText="1"/>
    </xf>
    <xf numFmtId="0" fontId="33" fillId="0" borderId="10" xfId="0" applyFont="1" applyFill="1" applyBorder="1" applyAlignment="1">
      <alignment wrapText="1"/>
    </xf>
    <xf numFmtId="0" fontId="19" fillId="0" borderId="25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wrapText="1"/>
    </xf>
    <xf numFmtId="2" fontId="19" fillId="0" borderId="28" xfId="0" applyNumberFormat="1" applyFont="1" applyFill="1" applyBorder="1" applyAlignment="1">
      <alignment horizontal="right"/>
    </xf>
    <xf numFmtId="43" fontId="31" fillId="0" borderId="0" xfId="0" applyNumberFormat="1" applyFont="1" applyFill="1" applyBorder="1" applyAlignment="1">
      <alignment horizontal="left" wrapText="1"/>
    </xf>
    <xf numFmtId="0" fontId="32" fillId="0" borderId="0" xfId="0" applyFont="1" applyFill="1"/>
    <xf numFmtId="0" fontId="0" fillId="0" borderId="0" xfId="0" applyFont="1" applyFill="1"/>
    <xf numFmtId="0" fontId="32" fillId="0" borderId="0" xfId="0" applyFont="1" applyFill="1" applyBorder="1"/>
    <xf numFmtId="2" fontId="19" fillId="0" borderId="28" xfId="0" applyNumberFormat="1" applyFont="1" applyFill="1" applyBorder="1" applyAlignment="1"/>
    <xf numFmtId="165" fontId="19" fillId="0" borderId="28" xfId="31" applyFont="1" applyFill="1" applyBorder="1" applyAlignment="1" applyProtection="1">
      <alignment horizontal="center"/>
    </xf>
    <xf numFmtId="165" fontId="19" fillId="0" borderId="37" xfId="31" applyFont="1" applyFill="1" applyBorder="1" applyAlignment="1" applyProtection="1">
      <alignment horizontal="center"/>
    </xf>
    <xf numFmtId="0" fontId="32" fillId="0" borderId="0" xfId="0" applyFont="1" applyFill="1" applyBorder="1" applyAlignment="1">
      <alignment horizontal="left" wrapText="1"/>
    </xf>
    <xf numFmtId="165" fontId="19" fillId="0" borderId="21" xfId="31" applyFont="1" applyFill="1" applyBorder="1" applyAlignment="1" applyProtection="1">
      <alignment horizontal="center"/>
    </xf>
    <xf numFmtId="165" fontId="19" fillId="26" borderId="34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left" wrapText="1"/>
    </xf>
    <xf numFmtId="2" fontId="19" fillId="26" borderId="10" xfId="0" applyNumberFormat="1" applyFont="1" applyFill="1" applyBorder="1" applyAlignment="1">
      <alignment horizontal="right"/>
    </xf>
    <xf numFmtId="167" fontId="0" fillId="0" borderId="0" xfId="0" applyNumberFormat="1"/>
    <xf numFmtId="0" fontId="21" fillId="0" borderId="0" xfId="0" applyFont="1" applyBorder="1" applyAlignment="1">
      <alignment horizontal="center" vertical="center"/>
    </xf>
    <xf numFmtId="0" fontId="32" fillId="0" borderId="0" xfId="0" applyFont="1" applyFill="1" applyBorder="1" applyAlignment="1">
      <alignment horizontal="center" wrapText="1"/>
    </xf>
    <xf numFmtId="0" fontId="33" fillId="0" borderId="24" xfId="0" applyFont="1" applyFill="1" applyBorder="1" applyAlignment="1">
      <alignment horizontal="left" wrapText="1"/>
    </xf>
    <xf numFmtId="2" fontId="19" fillId="0" borderId="32" xfId="0" applyNumberFormat="1" applyFont="1" applyFill="1" applyBorder="1" applyAlignment="1"/>
    <xf numFmtId="0" fontId="19" fillId="0" borderId="26" xfId="0" applyFont="1" applyFill="1" applyBorder="1" applyAlignment="1">
      <alignment wrapText="1"/>
    </xf>
    <xf numFmtId="0" fontId="19" fillId="26" borderId="22" xfId="0" applyFont="1" applyFill="1" applyBorder="1" applyAlignment="1">
      <alignment horizontal="center"/>
    </xf>
    <xf numFmtId="0" fontId="19" fillId="26" borderId="24" xfId="0" applyFont="1" applyFill="1" applyBorder="1" applyAlignment="1">
      <alignment wrapText="1"/>
    </xf>
    <xf numFmtId="0" fontId="19" fillId="26" borderId="28" xfId="0" applyFont="1" applyFill="1" applyBorder="1" applyAlignment="1">
      <alignment horizontal="center"/>
    </xf>
    <xf numFmtId="0" fontId="32" fillId="26" borderId="0" xfId="0" applyFont="1" applyFill="1" applyBorder="1" applyAlignment="1">
      <alignment horizontal="left" wrapText="1"/>
    </xf>
    <xf numFmtId="0" fontId="0" fillId="26" borderId="0" xfId="0" applyFont="1" applyFill="1" applyBorder="1" applyAlignment="1">
      <alignment horizontal="left" wrapText="1"/>
    </xf>
    <xf numFmtId="165" fontId="21" fillId="0" borderId="0" xfId="0" applyNumberFormat="1" applyFont="1" applyFill="1" applyBorder="1" applyAlignment="1">
      <alignment horizontal="left"/>
    </xf>
    <xf numFmtId="0" fontId="19" fillId="26" borderId="25" xfId="0" applyFont="1" applyFill="1" applyBorder="1" applyAlignment="1">
      <alignment wrapText="1"/>
    </xf>
    <xf numFmtId="0" fontId="19" fillId="0" borderId="17" xfId="0" applyFont="1" applyFill="1" applyBorder="1" applyAlignment="1">
      <alignment horizontal="left" wrapText="1"/>
    </xf>
    <xf numFmtId="168" fontId="19" fillId="0" borderId="10" xfId="0" applyNumberFormat="1" applyFont="1" applyFill="1" applyBorder="1" applyAlignment="1">
      <alignment horizontal="right"/>
    </xf>
    <xf numFmtId="169" fontId="19" fillId="0" borderId="10" xfId="0" applyNumberFormat="1" applyFont="1" applyFill="1" applyBorder="1" applyAlignment="1">
      <alignment horizontal="right"/>
    </xf>
    <xf numFmtId="0" fontId="21" fillId="8" borderId="26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21" fillId="25" borderId="10" xfId="0" applyFont="1" applyFill="1" applyBorder="1" applyAlignment="1">
      <alignment horizontal="left"/>
    </xf>
    <xf numFmtId="0" fontId="21" fillId="25" borderId="24" xfId="0" applyFont="1" applyFill="1" applyBorder="1" applyAlignment="1">
      <alignment horizontal="left"/>
    </xf>
    <xf numFmtId="0" fontId="21" fillId="25" borderId="25" xfId="0" applyFont="1" applyFill="1" applyBorder="1" applyAlignment="1">
      <alignment horizontal="left"/>
    </xf>
    <xf numFmtId="0" fontId="21" fillId="24" borderId="35" xfId="0" applyFont="1" applyFill="1" applyBorder="1" applyAlignment="1">
      <alignment horizontal="left"/>
    </xf>
    <xf numFmtId="0" fontId="21" fillId="24" borderId="26" xfId="0" applyFont="1" applyFill="1" applyBorder="1" applyAlignment="1">
      <alignment horizontal="left"/>
    </xf>
    <xf numFmtId="4" fontId="24" fillId="0" borderId="16" xfId="0" applyNumberFormat="1" applyFont="1" applyFill="1" applyBorder="1" applyAlignment="1">
      <alignment horizontal="right" vertical="center" wrapText="1"/>
    </xf>
    <xf numFmtId="0" fontId="21" fillId="8" borderId="35" xfId="0" applyFont="1" applyFill="1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26" xfId="0" applyBorder="1" applyAlignment="1">
      <alignment horizontal="left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3" fillId="0" borderId="16" xfId="0" applyFont="1" applyBorder="1" applyAlignment="1">
      <alignment horizontal="right"/>
    </xf>
    <xf numFmtId="0" fontId="19" fillId="0" borderId="13" xfId="0" applyFont="1" applyBorder="1" applyAlignment="1">
      <alignment horizontal="left"/>
    </xf>
    <xf numFmtId="0" fontId="19" fillId="0" borderId="29" xfId="0" applyFont="1" applyBorder="1" applyAlignment="1">
      <alignment horizontal="left"/>
    </xf>
    <xf numFmtId="0" fontId="24" fillId="0" borderId="16" xfId="0" applyFont="1" applyBorder="1" applyAlignment="1">
      <alignment horizontal="center"/>
    </xf>
    <xf numFmtId="2" fontId="21" fillId="4" borderId="24" xfId="0" applyNumberFormat="1" applyFont="1" applyFill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21" fillId="0" borderId="43" xfId="0" applyFont="1" applyBorder="1" applyAlignment="1">
      <alignment horizontal="center" vertical="center"/>
    </xf>
    <xf numFmtId="2" fontId="21" fillId="4" borderId="26" xfId="0" applyNumberFormat="1" applyFont="1" applyFill="1" applyBorder="1" applyAlignment="1">
      <alignment horizontal="left"/>
    </xf>
    <xf numFmtId="0" fontId="34" fillId="28" borderId="36" xfId="0" applyFont="1" applyFill="1" applyBorder="1" applyAlignment="1">
      <alignment horizontal="center" vertical="center" wrapText="1"/>
    </xf>
    <xf numFmtId="0" fontId="34" fillId="28" borderId="44" xfId="0" applyFont="1" applyFill="1" applyBorder="1" applyAlignment="1">
      <alignment horizontal="center" vertical="center"/>
    </xf>
    <xf numFmtId="0" fontId="21" fillId="25" borderId="17" xfId="0" applyFont="1" applyFill="1" applyBorder="1" applyAlignment="1">
      <alignment horizontal="left"/>
    </xf>
    <xf numFmtId="0" fontId="21" fillId="25" borderId="35" xfId="0" applyFont="1" applyFill="1" applyBorder="1" applyAlignment="1">
      <alignment horizontal="left"/>
    </xf>
    <xf numFmtId="0" fontId="21" fillId="25" borderId="26" xfId="0" applyFont="1" applyFill="1" applyBorder="1" applyAlignment="1">
      <alignment horizontal="left"/>
    </xf>
    <xf numFmtId="2" fontId="21" fillId="6" borderId="38" xfId="0" applyNumberFormat="1" applyFont="1" applyFill="1" applyBorder="1" applyAlignment="1">
      <alignment horizontal="center"/>
    </xf>
    <xf numFmtId="2" fontId="21" fillId="6" borderId="45" xfId="0" applyNumberFormat="1" applyFont="1" applyFill="1" applyBorder="1" applyAlignment="1">
      <alignment horizontal="center"/>
    </xf>
    <xf numFmtId="0" fontId="21" fillId="24" borderId="24" xfId="0" applyFont="1" applyFill="1" applyBorder="1" applyAlignment="1">
      <alignment horizontal="left"/>
    </xf>
    <xf numFmtId="0" fontId="21" fillId="24" borderId="25" xfId="0" applyFont="1" applyFill="1" applyBorder="1" applyAlignment="1">
      <alignment horizontal="left"/>
    </xf>
    <xf numFmtId="0" fontId="21" fillId="6" borderId="40" xfId="0" applyFont="1" applyFill="1" applyBorder="1" applyAlignment="1">
      <alignment horizontal="center"/>
    </xf>
    <xf numFmtId="0" fontId="21" fillId="6" borderId="27" xfId="0" applyFont="1" applyFill="1" applyBorder="1" applyAlignment="1">
      <alignment horizontal="center"/>
    </xf>
    <xf numFmtId="0" fontId="21" fillId="6" borderId="46" xfId="0" applyFont="1" applyFill="1" applyBorder="1" applyAlignment="1">
      <alignment horizontal="center"/>
    </xf>
    <xf numFmtId="0" fontId="21" fillId="6" borderId="47" xfId="0" applyFont="1" applyFill="1" applyBorder="1" applyAlignment="1">
      <alignment horizontal="center"/>
    </xf>
    <xf numFmtId="2" fontId="21" fillId="6" borderId="39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</cellXfs>
  <cellStyles count="5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Moeda 2" xfId="32"/>
    <cellStyle name="Moeda 8" xfId="33"/>
    <cellStyle name="Neutra" xfId="34" builtinId="28" customBuiltin="1"/>
    <cellStyle name="Normal" xfId="0" builtinId="0"/>
    <cellStyle name="Normal 10" xfId="35"/>
    <cellStyle name="Normal 13" xfId="36"/>
    <cellStyle name="Normal 2" xfId="37"/>
    <cellStyle name="Nota" xfId="38" builtinId="10" customBuiltin="1"/>
    <cellStyle name="Porcentagem 5" xfId="39"/>
    <cellStyle name="Saída" xfId="40" builtinId="21" customBuiltin="1"/>
    <cellStyle name="Texto de Aviso" xfId="41" builtinId="11" customBuiltin="1"/>
    <cellStyle name="Texto Explicativo" xfId="42" builtinId="53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ítulo 5" xfId="47"/>
    <cellStyle name="Total" xfId="48" builtinId="25" customBuiltin="1"/>
    <cellStyle name="Vírgula 12" xfId="49"/>
    <cellStyle name="Vírgula 2 2" xfId="50"/>
    <cellStyle name="Vírgula 3 2" xfId="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8"/>
  <sheetViews>
    <sheetView tabSelected="1" view="pageBreakPreview" zoomScaleNormal="70" zoomScaleSheetLayoutView="100" zoomScalePageLayoutView="85" workbookViewId="0">
      <selection activeCell="I104" sqref="I104"/>
    </sheetView>
  </sheetViews>
  <sheetFormatPr defaultColWidth="2.7109375" defaultRowHeight="12.75" x14ac:dyDescent="0.2"/>
  <cols>
    <col min="1" max="1" width="6.5703125" style="1" customWidth="1"/>
    <col min="2" max="2" width="90.42578125" style="1" customWidth="1"/>
    <col min="3" max="3" width="7.28515625" style="2" customWidth="1"/>
    <col min="4" max="4" width="6.28515625" style="2" customWidth="1"/>
    <col min="5" max="5" width="7.7109375" style="3" customWidth="1"/>
    <col min="6" max="6" width="12.7109375" style="3" customWidth="1"/>
    <col min="7" max="7" width="15.42578125" style="3" customWidth="1"/>
    <col min="8" max="8" width="12.7109375" style="3" customWidth="1"/>
    <col min="9" max="9" width="16" style="4" customWidth="1"/>
    <col min="10" max="10" width="12.7109375" style="4" customWidth="1"/>
    <col min="11" max="11" width="13.7109375" style="4" customWidth="1"/>
    <col min="12" max="12" width="12.7109375" style="4" customWidth="1"/>
    <col min="13" max="13" width="21.5703125" style="3" customWidth="1"/>
    <col min="14" max="14" width="16.7109375" customWidth="1"/>
    <col min="15" max="15" width="13.28515625" bestFit="1" customWidth="1"/>
  </cols>
  <sheetData>
    <row r="1" spans="1:18" s="37" customFormat="1" ht="58.5" customHeight="1" thickBot="1" x14ac:dyDescent="0.25">
      <c r="A1" s="159" t="s">
        <v>218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3"/>
      <c r="O1" s="13"/>
      <c r="P1" s="62"/>
      <c r="Q1" s="64"/>
    </row>
    <row r="2" spans="1:18" s="37" customFormat="1" x14ac:dyDescent="0.2">
      <c r="A2" s="170" t="s">
        <v>4</v>
      </c>
      <c r="B2" s="168" t="s">
        <v>5</v>
      </c>
      <c r="C2" s="168" t="s">
        <v>6</v>
      </c>
      <c r="D2" s="168" t="s">
        <v>7</v>
      </c>
      <c r="E2" s="168" t="s">
        <v>8</v>
      </c>
      <c r="F2" s="164" t="s">
        <v>2</v>
      </c>
      <c r="G2" s="172"/>
      <c r="H2" s="164" t="s">
        <v>18</v>
      </c>
      <c r="I2" s="172"/>
      <c r="J2" s="164" t="s">
        <v>35</v>
      </c>
      <c r="K2" s="172"/>
      <c r="L2" s="164" t="s">
        <v>3</v>
      </c>
      <c r="M2" s="165"/>
      <c r="N2"/>
      <c r="O2"/>
      <c r="P2"/>
      <c r="Q2"/>
    </row>
    <row r="3" spans="1:18" s="37" customFormat="1" ht="19.5" customHeight="1" x14ac:dyDescent="0.2">
      <c r="A3" s="171"/>
      <c r="B3" s="169"/>
      <c r="C3" s="169"/>
      <c r="D3" s="169"/>
      <c r="E3" s="169"/>
      <c r="F3" s="26" t="s">
        <v>9</v>
      </c>
      <c r="G3" s="26" t="s">
        <v>10</v>
      </c>
      <c r="H3" s="26" t="s">
        <v>9</v>
      </c>
      <c r="I3" s="26" t="s">
        <v>10</v>
      </c>
      <c r="J3" s="26" t="s">
        <v>9</v>
      </c>
      <c r="K3" s="26" t="s">
        <v>10</v>
      </c>
      <c r="L3" s="26" t="s">
        <v>11</v>
      </c>
      <c r="M3" s="67" t="s">
        <v>12</v>
      </c>
      <c r="N3"/>
      <c r="O3"/>
      <c r="P3"/>
      <c r="Q3"/>
    </row>
    <row r="4" spans="1:18" s="37" customFormat="1" ht="14.25" customHeight="1" x14ac:dyDescent="0.2">
      <c r="A4" s="38" t="s">
        <v>13</v>
      </c>
      <c r="B4" s="142" t="s">
        <v>36</v>
      </c>
      <c r="C4" s="142"/>
      <c r="D4" s="142"/>
      <c r="E4" s="142"/>
      <c r="F4" s="142"/>
      <c r="G4" s="142"/>
      <c r="H4" s="142"/>
      <c r="I4" s="142"/>
      <c r="J4" s="142"/>
      <c r="K4" s="142"/>
      <c r="L4" s="143"/>
      <c r="M4" s="39">
        <f>M5</f>
        <v>0</v>
      </c>
    </row>
    <row r="5" spans="1:18" s="62" customFormat="1" x14ac:dyDescent="0.2">
      <c r="A5" s="102" t="s">
        <v>14</v>
      </c>
      <c r="B5" s="139" t="s">
        <v>117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40">
        <f>ROUND(SUM(M6:M11),4)</f>
        <v>0</v>
      </c>
      <c r="N5" s="37"/>
      <c r="O5" s="37"/>
      <c r="P5" s="37"/>
      <c r="Q5" s="37"/>
      <c r="R5" s="123"/>
    </row>
    <row r="6" spans="1:18" x14ac:dyDescent="0.2">
      <c r="A6" s="103" t="s">
        <v>37</v>
      </c>
      <c r="B6" s="34" t="s">
        <v>38</v>
      </c>
      <c r="C6" s="31" t="s">
        <v>15</v>
      </c>
      <c r="D6" s="31" t="s">
        <v>48</v>
      </c>
      <c r="E6" s="32">
        <v>2</v>
      </c>
      <c r="F6" s="33"/>
      <c r="G6" s="33">
        <f>ROUND(F6*E6,4)</f>
        <v>0</v>
      </c>
      <c r="H6" s="33"/>
      <c r="I6" s="33">
        <f>ROUND(H6*E6,4)</f>
        <v>0</v>
      </c>
      <c r="J6" s="18"/>
      <c r="K6" s="33">
        <f>ROUND(J6*E6,4)</f>
        <v>0</v>
      </c>
      <c r="L6" s="33">
        <f>ROUND(J6+H6+F6,4)</f>
        <v>0</v>
      </c>
      <c r="M6" s="57">
        <f>ROUND(L6*E6,4)</f>
        <v>0</v>
      </c>
      <c r="N6" s="37"/>
      <c r="O6" s="37"/>
      <c r="P6" s="37"/>
      <c r="Q6" s="37"/>
    </row>
    <row r="7" spans="1:18" s="59" customFormat="1" x14ac:dyDescent="0.2">
      <c r="A7" s="103" t="s">
        <v>50</v>
      </c>
      <c r="B7" s="34" t="s">
        <v>126</v>
      </c>
      <c r="C7" s="31" t="s">
        <v>15</v>
      </c>
      <c r="D7" s="31" t="s">
        <v>52</v>
      </c>
      <c r="E7" s="32">
        <v>18</v>
      </c>
      <c r="F7" s="33"/>
      <c r="G7" s="33">
        <f>ROUND(F7*E7,4)</f>
        <v>0</v>
      </c>
      <c r="H7" s="33"/>
      <c r="I7" s="33">
        <f t="shared" ref="I7:I11" si="0">ROUND(H7*E7,4)</f>
        <v>0</v>
      </c>
      <c r="J7" s="33"/>
      <c r="K7" s="33">
        <f t="shared" ref="K7:K11" si="1">ROUND(J7*E7,4)</f>
        <v>0</v>
      </c>
      <c r="L7" s="33">
        <f t="shared" ref="L7:L11" si="2">ROUND(J7+H7+F7,4)</f>
        <v>0</v>
      </c>
      <c r="M7" s="57">
        <f t="shared" ref="M7:M11" si="3">ROUND(L7*E7,4)</f>
        <v>0</v>
      </c>
      <c r="N7" s="37"/>
      <c r="O7" s="37"/>
      <c r="P7" s="37"/>
      <c r="Q7" s="37"/>
    </row>
    <row r="8" spans="1:18" s="62" customFormat="1" x14ac:dyDescent="0.2">
      <c r="A8" s="103" t="s">
        <v>51</v>
      </c>
      <c r="B8" s="34" t="s">
        <v>127</v>
      </c>
      <c r="C8" s="31" t="s">
        <v>15</v>
      </c>
      <c r="D8" s="31" t="s">
        <v>52</v>
      </c>
      <c r="E8" s="32">
        <v>6</v>
      </c>
      <c r="F8" s="33"/>
      <c r="G8" s="33">
        <f t="shared" ref="G8:G11" si="4">ROUND(F8*E8,4)</f>
        <v>0</v>
      </c>
      <c r="H8" s="33"/>
      <c r="I8" s="33">
        <f t="shared" si="0"/>
        <v>0</v>
      </c>
      <c r="J8" s="33"/>
      <c r="K8" s="33">
        <f t="shared" si="1"/>
        <v>0</v>
      </c>
      <c r="L8" s="33">
        <f t="shared" si="2"/>
        <v>0</v>
      </c>
      <c r="M8" s="57">
        <f t="shared" si="3"/>
        <v>0</v>
      </c>
      <c r="N8" s="37"/>
      <c r="O8" s="37"/>
      <c r="P8" s="37"/>
      <c r="Q8" s="37"/>
    </row>
    <row r="9" spans="1:18" s="62" customFormat="1" x14ac:dyDescent="0.2">
      <c r="A9" s="103" t="s">
        <v>81</v>
      </c>
      <c r="B9" s="17" t="s">
        <v>121</v>
      </c>
      <c r="C9" s="16" t="s">
        <v>15</v>
      </c>
      <c r="D9" s="31" t="s">
        <v>48</v>
      </c>
      <c r="E9" s="79">
        <v>32.619999999999997</v>
      </c>
      <c r="F9" s="18"/>
      <c r="G9" s="33">
        <f t="shared" si="4"/>
        <v>0</v>
      </c>
      <c r="H9" s="18"/>
      <c r="I9" s="33">
        <f t="shared" si="0"/>
        <v>0</v>
      </c>
      <c r="J9" s="18"/>
      <c r="K9" s="33">
        <f t="shared" si="1"/>
        <v>0</v>
      </c>
      <c r="L9" s="33">
        <f t="shared" si="2"/>
        <v>0</v>
      </c>
      <c r="M9" s="57">
        <f t="shared" si="3"/>
        <v>0</v>
      </c>
      <c r="N9" s="123"/>
      <c r="O9" s="123"/>
      <c r="P9" s="123"/>
      <c r="Q9" s="123"/>
    </row>
    <row r="10" spans="1:18" s="62" customFormat="1" x14ac:dyDescent="0.2">
      <c r="A10" s="103" t="s">
        <v>171</v>
      </c>
      <c r="B10" s="17" t="s">
        <v>180</v>
      </c>
      <c r="C10" s="16" t="s">
        <v>1</v>
      </c>
      <c r="D10" s="31" t="s">
        <v>78</v>
      </c>
      <c r="E10" s="79">
        <v>4</v>
      </c>
      <c r="F10" s="18"/>
      <c r="G10" s="33">
        <f t="shared" si="4"/>
        <v>0</v>
      </c>
      <c r="H10" s="18"/>
      <c r="I10" s="33">
        <f t="shared" si="0"/>
        <v>0</v>
      </c>
      <c r="J10" s="18"/>
      <c r="K10" s="33">
        <f t="shared" si="1"/>
        <v>0</v>
      </c>
      <c r="L10" s="33">
        <f t="shared" si="2"/>
        <v>0</v>
      </c>
      <c r="M10" s="57">
        <f t="shared" si="3"/>
        <v>0</v>
      </c>
      <c r="N10" s="123"/>
      <c r="O10" s="123"/>
      <c r="P10" s="123"/>
      <c r="Q10" s="123"/>
    </row>
    <row r="11" spans="1:18" s="62" customFormat="1" x14ac:dyDescent="0.2">
      <c r="A11" s="103" t="s">
        <v>199</v>
      </c>
      <c r="B11" s="85" t="s">
        <v>200</v>
      </c>
      <c r="C11" s="16" t="s">
        <v>24</v>
      </c>
      <c r="D11" s="31" t="s">
        <v>78</v>
      </c>
      <c r="E11" s="79">
        <v>1</v>
      </c>
      <c r="F11" s="18"/>
      <c r="G11" s="33">
        <f t="shared" si="4"/>
        <v>0</v>
      </c>
      <c r="H11" s="18"/>
      <c r="I11" s="33">
        <f t="shared" si="0"/>
        <v>0</v>
      </c>
      <c r="J11" s="18"/>
      <c r="K11" s="33">
        <f t="shared" si="1"/>
        <v>0</v>
      </c>
      <c r="L11" s="33">
        <f t="shared" si="2"/>
        <v>0</v>
      </c>
      <c r="M11" s="57">
        <f t="shared" si="3"/>
        <v>0</v>
      </c>
      <c r="N11" s="123"/>
      <c r="O11" s="123"/>
      <c r="P11" s="123"/>
      <c r="Q11" s="123"/>
    </row>
    <row r="12" spans="1:18" s="62" customFormat="1" x14ac:dyDescent="0.2">
      <c r="A12" s="38" t="s">
        <v>16</v>
      </c>
      <c r="B12" s="166" t="s">
        <v>66</v>
      </c>
      <c r="C12" s="166"/>
      <c r="D12" s="166"/>
      <c r="E12" s="166"/>
      <c r="F12" s="166"/>
      <c r="G12" s="166"/>
      <c r="H12" s="166"/>
      <c r="I12" s="166"/>
      <c r="J12" s="166"/>
      <c r="K12" s="166"/>
      <c r="L12" s="167"/>
      <c r="M12" s="39">
        <f>M13</f>
        <v>0</v>
      </c>
      <c r="N12"/>
      <c r="O12"/>
      <c r="P12"/>
      <c r="Q12"/>
    </row>
    <row r="13" spans="1:18" s="62" customFormat="1" x14ac:dyDescent="0.2">
      <c r="A13" s="102" t="s">
        <v>17</v>
      </c>
      <c r="B13" s="139" t="s">
        <v>74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40">
        <f>ROUND(SUM(M14:M23),4)</f>
        <v>0</v>
      </c>
      <c r="N13" s="59"/>
      <c r="O13" s="59"/>
      <c r="P13" s="59"/>
      <c r="Q13" s="59"/>
    </row>
    <row r="14" spans="1:18" s="62" customFormat="1" ht="22.5" x14ac:dyDescent="0.2">
      <c r="A14" s="95" t="s">
        <v>53</v>
      </c>
      <c r="B14" s="17" t="s">
        <v>73</v>
      </c>
      <c r="C14" s="16" t="s">
        <v>15</v>
      </c>
      <c r="D14" s="16" t="s">
        <v>48</v>
      </c>
      <c r="E14" s="79">
        <v>33.74</v>
      </c>
      <c r="F14" s="18"/>
      <c r="G14" s="18">
        <f>ROUND(F14*E14,4)</f>
        <v>0</v>
      </c>
      <c r="H14" s="18"/>
      <c r="I14" s="18">
        <f>ROUND(H14*E14,4)</f>
        <v>0</v>
      </c>
      <c r="J14" s="18"/>
      <c r="K14" s="18">
        <f>ROUND(J14*E14,4)</f>
        <v>0</v>
      </c>
      <c r="L14" s="18">
        <f>ROUND(F14+H14+J14,4)</f>
        <v>0</v>
      </c>
      <c r="M14" s="57">
        <f>ROUND(L14*E14,4)</f>
        <v>0</v>
      </c>
    </row>
    <row r="15" spans="1:18" s="62" customFormat="1" x14ac:dyDescent="0.2">
      <c r="A15" s="95" t="s">
        <v>54</v>
      </c>
      <c r="B15" s="17" t="s">
        <v>101</v>
      </c>
      <c r="C15" s="16" t="s">
        <v>15</v>
      </c>
      <c r="D15" s="16" t="s">
        <v>48</v>
      </c>
      <c r="E15" s="79">
        <v>63.6</v>
      </c>
      <c r="F15" s="18"/>
      <c r="G15" s="18">
        <f t="shared" ref="G15:G23" si="5">ROUND(F15*E15,4)</f>
        <v>0</v>
      </c>
      <c r="H15" s="18"/>
      <c r="I15" s="18">
        <f t="shared" ref="I15:I23" si="6">ROUND(H15*E15,4)</f>
        <v>0</v>
      </c>
      <c r="J15" s="18"/>
      <c r="K15" s="18">
        <f t="shared" ref="K15:K23" si="7">ROUND(J15*E15,4)</f>
        <v>0</v>
      </c>
      <c r="L15" s="18">
        <f t="shared" ref="L15:L23" si="8">ROUND(F15+H15+J15,4)</f>
        <v>0</v>
      </c>
      <c r="M15" s="57">
        <f t="shared" ref="M15:M23" si="9">ROUND(L15*E15,4)</f>
        <v>0</v>
      </c>
    </row>
    <row r="16" spans="1:18" s="62" customFormat="1" ht="22.5" x14ac:dyDescent="0.2">
      <c r="A16" s="95" t="s">
        <v>61</v>
      </c>
      <c r="B16" s="17" t="s">
        <v>181</v>
      </c>
      <c r="C16" s="16" t="s">
        <v>15</v>
      </c>
      <c r="D16" s="16" t="s">
        <v>119</v>
      </c>
      <c r="E16" s="135">
        <v>1.3355999999999999</v>
      </c>
      <c r="F16" s="18"/>
      <c r="G16" s="18">
        <f t="shared" si="5"/>
        <v>0</v>
      </c>
      <c r="H16" s="18"/>
      <c r="I16" s="18">
        <f t="shared" si="6"/>
        <v>0</v>
      </c>
      <c r="J16" s="18"/>
      <c r="K16" s="18">
        <f t="shared" si="7"/>
        <v>0</v>
      </c>
      <c r="L16" s="18">
        <f t="shared" si="8"/>
        <v>0</v>
      </c>
      <c r="M16" s="57">
        <f t="shared" si="9"/>
        <v>0</v>
      </c>
      <c r="N16" s="112"/>
      <c r="O16" s="112"/>
    </row>
    <row r="17" spans="1:17" s="62" customFormat="1" x14ac:dyDescent="0.2">
      <c r="A17" s="95" t="s">
        <v>67</v>
      </c>
      <c r="B17" s="17" t="s">
        <v>170</v>
      </c>
      <c r="C17" s="16" t="s">
        <v>15</v>
      </c>
      <c r="D17" s="16" t="s">
        <v>48</v>
      </c>
      <c r="E17" s="79">
        <v>10.49</v>
      </c>
      <c r="F17" s="18"/>
      <c r="G17" s="18">
        <f t="shared" si="5"/>
        <v>0</v>
      </c>
      <c r="H17" s="18"/>
      <c r="I17" s="18">
        <f t="shared" si="6"/>
        <v>0</v>
      </c>
      <c r="J17" s="18"/>
      <c r="K17" s="18">
        <f t="shared" si="7"/>
        <v>0</v>
      </c>
      <c r="L17" s="18">
        <f t="shared" si="8"/>
        <v>0</v>
      </c>
      <c r="M17" s="57">
        <f t="shared" si="9"/>
        <v>0</v>
      </c>
      <c r="N17" s="112"/>
      <c r="O17" s="112"/>
    </row>
    <row r="18" spans="1:17" s="62" customFormat="1" x14ac:dyDescent="0.2">
      <c r="A18" s="95" t="s">
        <v>97</v>
      </c>
      <c r="B18" s="17" t="s">
        <v>92</v>
      </c>
      <c r="C18" s="16" t="s">
        <v>15</v>
      </c>
      <c r="D18" s="16" t="s">
        <v>48</v>
      </c>
      <c r="E18" s="136">
        <v>5.0060000000000002</v>
      </c>
      <c r="F18" s="18"/>
      <c r="G18" s="18">
        <f t="shared" si="5"/>
        <v>0</v>
      </c>
      <c r="H18" s="18"/>
      <c r="I18" s="18">
        <f t="shared" si="6"/>
        <v>0</v>
      </c>
      <c r="J18" s="18"/>
      <c r="K18" s="18">
        <f t="shared" si="7"/>
        <v>0</v>
      </c>
      <c r="L18" s="18">
        <f t="shared" si="8"/>
        <v>0</v>
      </c>
      <c r="M18" s="57">
        <f t="shared" si="9"/>
        <v>0</v>
      </c>
      <c r="N18" s="112"/>
      <c r="O18" s="112"/>
    </row>
    <row r="19" spans="1:17" s="13" customFormat="1" x14ac:dyDescent="0.2">
      <c r="A19" s="95" t="s">
        <v>98</v>
      </c>
      <c r="B19" s="17" t="s">
        <v>148</v>
      </c>
      <c r="C19" s="16" t="s">
        <v>15</v>
      </c>
      <c r="D19" s="16" t="s">
        <v>75</v>
      </c>
      <c r="E19" s="79">
        <v>3</v>
      </c>
      <c r="F19" s="18"/>
      <c r="G19" s="18">
        <f t="shared" si="5"/>
        <v>0</v>
      </c>
      <c r="H19" s="18"/>
      <c r="I19" s="18">
        <f t="shared" si="6"/>
        <v>0</v>
      </c>
      <c r="J19" s="18"/>
      <c r="K19" s="18">
        <f t="shared" si="7"/>
        <v>0</v>
      </c>
      <c r="L19" s="18">
        <f t="shared" si="8"/>
        <v>0</v>
      </c>
      <c r="M19" s="57">
        <f t="shared" si="9"/>
        <v>0</v>
      </c>
      <c r="N19" s="112"/>
      <c r="O19" s="112"/>
      <c r="P19" s="62"/>
      <c r="Q19" s="62"/>
    </row>
    <row r="20" spans="1:17" s="37" customFormat="1" x14ac:dyDescent="0.2">
      <c r="A20" s="95" t="s">
        <v>106</v>
      </c>
      <c r="B20" s="17" t="s">
        <v>102</v>
      </c>
      <c r="C20" s="16" t="s">
        <v>15</v>
      </c>
      <c r="D20" s="16" t="s">
        <v>75</v>
      </c>
      <c r="E20" s="79">
        <v>21.77</v>
      </c>
      <c r="F20" s="18"/>
      <c r="G20" s="18">
        <f t="shared" si="5"/>
        <v>0</v>
      </c>
      <c r="H20" s="18"/>
      <c r="I20" s="18">
        <f t="shared" si="6"/>
        <v>0</v>
      </c>
      <c r="J20" s="18"/>
      <c r="K20" s="18">
        <f t="shared" si="7"/>
        <v>0</v>
      </c>
      <c r="L20" s="18">
        <f t="shared" si="8"/>
        <v>0</v>
      </c>
      <c r="M20" s="57">
        <f t="shared" si="9"/>
        <v>0</v>
      </c>
      <c r="N20" s="112"/>
      <c r="O20" s="112"/>
      <c r="P20" s="62"/>
      <c r="Q20" s="62"/>
    </row>
    <row r="21" spans="1:17" s="53" customFormat="1" x14ac:dyDescent="0.2">
      <c r="A21" s="95" t="s">
        <v>116</v>
      </c>
      <c r="B21" s="17" t="s">
        <v>145</v>
      </c>
      <c r="C21" s="16" t="s">
        <v>15</v>
      </c>
      <c r="D21" s="16" t="s">
        <v>78</v>
      </c>
      <c r="E21" s="79">
        <v>17</v>
      </c>
      <c r="F21" s="18"/>
      <c r="G21" s="18">
        <f t="shared" si="5"/>
        <v>0</v>
      </c>
      <c r="H21" s="18"/>
      <c r="I21" s="18">
        <f t="shared" si="6"/>
        <v>0</v>
      </c>
      <c r="J21" s="18"/>
      <c r="K21" s="18">
        <f t="shared" si="7"/>
        <v>0</v>
      </c>
      <c r="L21" s="18">
        <f t="shared" si="8"/>
        <v>0</v>
      </c>
      <c r="M21" s="57">
        <f t="shared" si="9"/>
        <v>0</v>
      </c>
      <c r="N21" s="112"/>
      <c r="O21" s="112"/>
      <c r="P21" s="62"/>
      <c r="Q21" s="62"/>
    </row>
    <row r="22" spans="1:17" s="53" customFormat="1" x14ac:dyDescent="0.2">
      <c r="A22" s="95" t="s">
        <v>118</v>
      </c>
      <c r="B22" s="105" t="s">
        <v>120</v>
      </c>
      <c r="C22" s="16" t="s">
        <v>15</v>
      </c>
      <c r="D22" s="16" t="s">
        <v>48</v>
      </c>
      <c r="E22" s="79">
        <v>10.25</v>
      </c>
      <c r="F22" s="18"/>
      <c r="G22" s="18">
        <f t="shared" si="5"/>
        <v>0</v>
      </c>
      <c r="H22" s="18"/>
      <c r="I22" s="18">
        <f t="shared" si="6"/>
        <v>0</v>
      </c>
      <c r="J22" s="18"/>
      <c r="K22" s="18">
        <f t="shared" si="7"/>
        <v>0</v>
      </c>
      <c r="L22" s="18">
        <f t="shared" si="8"/>
        <v>0</v>
      </c>
      <c r="M22" s="57">
        <f t="shared" si="9"/>
        <v>0</v>
      </c>
      <c r="N22" s="112"/>
      <c r="O22" s="112"/>
      <c r="P22" s="62"/>
      <c r="Q22" s="62"/>
    </row>
    <row r="23" spans="1:17" s="53" customFormat="1" x14ac:dyDescent="0.2">
      <c r="A23" s="95" t="s">
        <v>175</v>
      </c>
      <c r="B23" s="105" t="s">
        <v>176</v>
      </c>
      <c r="C23" s="16" t="s">
        <v>15</v>
      </c>
      <c r="D23" s="16" t="s">
        <v>48</v>
      </c>
      <c r="E23" s="79">
        <v>1.1299999999999999</v>
      </c>
      <c r="F23" s="18"/>
      <c r="G23" s="18">
        <f t="shared" si="5"/>
        <v>0</v>
      </c>
      <c r="H23" s="18"/>
      <c r="I23" s="18">
        <f t="shared" si="6"/>
        <v>0</v>
      </c>
      <c r="J23" s="18"/>
      <c r="K23" s="18">
        <f t="shared" si="7"/>
        <v>0</v>
      </c>
      <c r="L23" s="18">
        <f t="shared" si="8"/>
        <v>0</v>
      </c>
      <c r="M23" s="57">
        <f t="shared" si="9"/>
        <v>0</v>
      </c>
      <c r="N23" s="112"/>
      <c r="O23" s="112"/>
      <c r="P23" s="62"/>
      <c r="Q23" s="62"/>
    </row>
    <row r="24" spans="1:17" s="53" customFormat="1" x14ac:dyDescent="0.2">
      <c r="A24" s="38" t="s">
        <v>19</v>
      </c>
      <c r="B24" s="166" t="s">
        <v>68</v>
      </c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39">
        <f>M25</f>
        <v>0</v>
      </c>
      <c r="N24" s="13"/>
      <c r="O24" s="13"/>
      <c r="P24" s="13"/>
      <c r="Q24" s="13"/>
    </row>
    <row r="25" spans="1:17" s="53" customFormat="1" x14ac:dyDescent="0.2">
      <c r="A25" s="102" t="s">
        <v>47</v>
      </c>
      <c r="B25" s="139" t="s">
        <v>182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40">
        <f>ROUND(SUM(M26:M26),4)</f>
        <v>0</v>
      </c>
      <c r="N25" s="37"/>
      <c r="O25" s="37"/>
      <c r="P25" s="37"/>
      <c r="Q25" s="37"/>
    </row>
    <row r="26" spans="1:17" s="55" customFormat="1" ht="12" customHeight="1" x14ac:dyDescent="0.2">
      <c r="A26" s="103" t="s">
        <v>55</v>
      </c>
      <c r="B26" s="69" t="s">
        <v>183</v>
      </c>
      <c r="C26" s="129" t="s">
        <v>24</v>
      </c>
      <c r="D26" s="31" t="s">
        <v>78</v>
      </c>
      <c r="E26" s="120">
        <v>1</v>
      </c>
      <c r="F26" s="33"/>
      <c r="G26" s="33">
        <f>ROUND(F26*E26,4)</f>
        <v>0</v>
      </c>
      <c r="H26" s="33"/>
      <c r="I26" s="33">
        <f>ROUND(H26*E26,4)</f>
        <v>0</v>
      </c>
      <c r="J26" s="33"/>
      <c r="K26" s="33">
        <f>ROUND(J26*E26,4)</f>
        <v>0</v>
      </c>
      <c r="L26" s="33">
        <f>ROUND(F26+H26+J26,4)</f>
        <v>0</v>
      </c>
      <c r="M26" s="57">
        <f>ROUND(L26*E26,4)</f>
        <v>0</v>
      </c>
    </row>
    <row r="27" spans="1:17" s="111" customFormat="1" x14ac:dyDescent="0.2">
      <c r="A27" s="38" t="s">
        <v>20</v>
      </c>
      <c r="B27" s="166" t="s">
        <v>70</v>
      </c>
      <c r="C27" s="166"/>
      <c r="D27" s="166"/>
      <c r="E27" s="166"/>
      <c r="F27" s="166"/>
      <c r="G27" s="166"/>
      <c r="H27" s="166"/>
      <c r="I27" s="166"/>
      <c r="J27" s="166"/>
      <c r="K27" s="166"/>
      <c r="L27" s="167"/>
      <c r="M27" s="39">
        <f>M28</f>
        <v>0</v>
      </c>
      <c r="N27" s="13"/>
      <c r="O27" s="13"/>
      <c r="P27" s="13"/>
      <c r="Q27" s="13"/>
    </row>
    <row r="28" spans="1:17" s="111" customFormat="1" x14ac:dyDescent="0.2">
      <c r="A28" s="102" t="s">
        <v>21</v>
      </c>
      <c r="B28" s="139" t="s">
        <v>69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40">
        <f>ROUND(SUM(M29:M35),4)</f>
        <v>0</v>
      </c>
      <c r="N28" s="37"/>
      <c r="O28" s="37"/>
      <c r="P28" s="37"/>
      <c r="Q28" s="37"/>
    </row>
    <row r="29" spans="1:17" s="111" customFormat="1" ht="22.5" x14ac:dyDescent="0.2">
      <c r="A29" s="95" t="s">
        <v>56</v>
      </c>
      <c r="B29" s="17" t="s">
        <v>147</v>
      </c>
      <c r="C29" s="16" t="s">
        <v>15</v>
      </c>
      <c r="D29" s="16" t="s">
        <v>78</v>
      </c>
      <c r="E29" s="79">
        <v>1</v>
      </c>
      <c r="F29" s="18"/>
      <c r="G29" s="18">
        <f>ROUND(F29*E29,4)</f>
        <v>0</v>
      </c>
      <c r="H29" s="18"/>
      <c r="I29" s="18">
        <f>ROUND(H29*E29,4)</f>
        <v>0</v>
      </c>
      <c r="J29" s="18"/>
      <c r="K29" s="18">
        <f>ROUND(J29*E29,4)</f>
        <v>0</v>
      </c>
      <c r="L29" s="18">
        <f>ROUND(F29+H29+J29,4)</f>
        <v>0</v>
      </c>
      <c r="M29" s="80">
        <f>ROUND(L29*E29,4)</f>
        <v>0</v>
      </c>
    </row>
    <row r="30" spans="1:17" s="111" customFormat="1" ht="33.75" x14ac:dyDescent="0.2">
      <c r="A30" s="95" t="s">
        <v>57</v>
      </c>
      <c r="B30" s="17" t="s">
        <v>184</v>
      </c>
      <c r="C30" s="16" t="s">
        <v>15</v>
      </c>
      <c r="D30" s="16" t="s">
        <v>48</v>
      </c>
      <c r="E30" s="79">
        <v>33.74</v>
      </c>
      <c r="F30" s="18"/>
      <c r="G30" s="18">
        <f t="shared" ref="G30:G35" si="10">ROUND(F30*E30,4)</f>
        <v>0</v>
      </c>
      <c r="H30" s="18"/>
      <c r="I30" s="18">
        <f t="shared" ref="I30:I35" si="11">ROUND(H30*E30,4)</f>
        <v>0</v>
      </c>
      <c r="J30" s="18"/>
      <c r="K30" s="18">
        <f t="shared" ref="K30:K35" si="12">ROUND(J30*E30,4)</f>
        <v>0</v>
      </c>
      <c r="L30" s="18">
        <f t="shared" ref="L30:L35" si="13">ROUND(F30+H30+J30,4)</f>
        <v>0</v>
      </c>
      <c r="M30" s="80">
        <f t="shared" ref="M30:M35" si="14">ROUND(L30*E30,4)</f>
        <v>0</v>
      </c>
    </row>
    <row r="31" spans="1:17" s="111" customFormat="1" ht="22.5" x14ac:dyDescent="0.2">
      <c r="A31" s="95" t="s">
        <v>63</v>
      </c>
      <c r="B31" s="17" t="s">
        <v>71</v>
      </c>
      <c r="C31" s="16" t="s">
        <v>15</v>
      </c>
      <c r="D31" s="16" t="s">
        <v>48</v>
      </c>
      <c r="E31" s="79">
        <v>45.21</v>
      </c>
      <c r="F31" s="18"/>
      <c r="G31" s="18">
        <f t="shared" si="10"/>
        <v>0</v>
      </c>
      <c r="H31" s="18"/>
      <c r="I31" s="18">
        <f t="shared" si="11"/>
        <v>0</v>
      </c>
      <c r="J31" s="18"/>
      <c r="K31" s="18">
        <f t="shared" si="12"/>
        <v>0</v>
      </c>
      <c r="L31" s="18">
        <f t="shared" si="13"/>
        <v>0</v>
      </c>
      <c r="M31" s="80">
        <f t="shared" si="14"/>
        <v>0</v>
      </c>
    </row>
    <row r="32" spans="1:17" x14ac:dyDescent="0.2">
      <c r="A32" s="95" t="s">
        <v>64</v>
      </c>
      <c r="B32" s="17" t="s">
        <v>79</v>
      </c>
      <c r="C32" s="16" t="s">
        <v>15</v>
      </c>
      <c r="D32" s="16" t="s">
        <v>78</v>
      </c>
      <c r="E32" s="79">
        <v>2</v>
      </c>
      <c r="F32" s="18"/>
      <c r="G32" s="18">
        <f t="shared" si="10"/>
        <v>0</v>
      </c>
      <c r="H32" s="18"/>
      <c r="I32" s="18">
        <f t="shared" si="11"/>
        <v>0</v>
      </c>
      <c r="J32" s="18"/>
      <c r="K32" s="18">
        <f t="shared" si="12"/>
        <v>0</v>
      </c>
      <c r="L32" s="18">
        <f t="shared" si="13"/>
        <v>0</v>
      </c>
      <c r="M32" s="80">
        <f t="shared" si="14"/>
        <v>0</v>
      </c>
      <c r="N32" s="111"/>
      <c r="O32" s="111"/>
      <c r="P32" s="111"/>
      <c r="Q32" s="111"/>
    </row>
    <row r="33" spans="1:17" s="37" customFormat="1" x14ac:dyDescent="0.2">
      <c r="A33" s="95" t="s">
        <v>77</v>
      </c>
      <c r="B33" s="17" t="s">
        <v>72</v>
      </c>
      <c r="C33" s="16" t="s">
        <v>15</v>
      </c>
      <c r="D33" s="16" t="s">
        <v>48</v>
      </c>
      <c r="E33" s="79">
        <v>33.74</v>
      </c>
      <c r="F33" s="18"/>
      <c r="G33" s="18">
        <f t="shared" si="10"/>
        <v>0</v>
      </c>
      <c r="H33" s="18"/>
      <c r="I33" s="18">
        <f t="shared" si="11"/>
        <v>0</v>
      </c>
      <c r="J33" s="18"/>
      <c r="K33" s="18">
        <f t="shared" si="12"/>
        <v>0</v>
      </c>
      <c r="L33" s="18">
        <f t="shared" si="13"/>
        <v>0</v>
      </c>
      <c r="M33" s="80">
        <f t="shared" si="14"/>
        <v>0</v>
      </c>
      <c r="N33" s="111"/>
      <c r="O33" s="111"/>
      <c r="P33" s="111"/>
      <c r="Q33" s="111"/>
    </row>
    <row r="34" spans="1:17" s="64" customFormat="1" x14ac:dyDescent="0.2">
      <c r="A34" s="95" t="s">
        <v>80</v>
      </c>
      <c r="B34" s="17" t="s">
        <v>185</v>
      </c>
      <c r="C34" s="16" t="s">
        <v>15</v>
      </c>
      <c r="D34" s="16" t="s">
        <v>75</v>
      </c>
      <c r="E34" s="79">
        <v>3</v>
      </c>
      <c r="F34" s="18"/>
      <c r="G34" s="18">
        <f t="shared" si="10"/>
        <v>0</v>
      </c>
      <c r="H34" s="18"/>
      <c r="I34" s="18">
        <f t="shared" si="11"/>
        <v>0</v>
      </c>
      <c r="J34" s="18"/>
      <c r="K34" s="18">
        <f t="shared" si="12"/>
        <v>0</v>
      </c>
      <c r="L34" s="18">
        <f t="shared" si="13"/>
        <v>0</v>
      </c>
      <c r="M34" s="80">
        <f t="shared" si="14"/>
        <v>0</v>
      </c>
      <c r="N34" s="110"/>
      <c r="O34" s="111"/>
      <c r="P34" s="111"/>
      <c r="Q34" s="111"/>
    </row>
    <row r="35" spans="1:17" s="64" customFormat="1" x14ac:dyDescent="0.2">
      <c r="A35" s="95" t="s">
        <v>96</v>
      </c>
      <c r="B35" s="85" t="s">
        <v>132</v>
      </c>
      <c r="C35" s="16" t="s">
        <v>15</v>
      </c>
      <c r="D35" s="16" t="s">
        <v>48</v>
      </c>
      <c r="E35" s="79">
        <v>33.74</v>
      </c>
      <c r="F35" s="18"/>
      <c r="G35" s="18">
        <f t="shared" si="10"/>
        <v>0</v>
      </c>
      <c r="H35" s="18"/>
      <c r="I35" s="18">
        <f t="shared" si="11"/>
        <v>0</v>
      </c>
      <c r="J35" s="18"/>
      <c r="K35" s="18">
        <f t="shared" si="12"/>
        <v>0</v>
      </c>
      <c r="L35" s="18">
        <f t="shared" si="13"/>
        <v>0</v>
      </c>
      <c r="M35" s="80">
        <f t="shared" si="14"/>
        <v>0</v>
      </c>
      <c r="N35" s="110"/>
      <c r="O35" s="111"/>
      <c r="P35" s="111"/>
      <c r="Q35" s="111"/>
    </row>
    <row r="36" spans="1:17" s="64" customFormat="1" x14ac:dyDescent="0.2">
      <c r="A36" s="63" t="s">
        <v>22</v>
      </c>
      <c r="B36" s="71" t="s">
        <v>122</v>
      </c>
      <c r="C36" s="71"/>
      <c r="D36" s="71"/>
      <c r="E36" s="71"/>
      <c r="F36" s="71"/>
      <c r="G36" s="71"/>
      <c r="H36" s="71"/>
      <c r="I36" s="71"/>
      <c r="J36" s="71"/>
      <c r="K36" s="71"/>
      <c r="L36" s="72"/>
      <c r="M36" s="39">
        <f>ROUND(M37+M52+M57,4)</f>
        <v>0</v>
      </c>
      <c r="N36"/>
      <c r="O36"/>
      <c r="P36"/>
      <c r="Q36"/>
    </row>
    <row r="37" spans="1:17" s="64" customFormat="1" x14ac:dyDescent="0.2">
      <c r="A37" s="61" t="s">
        <v>23</v>
      </c>
      <c r="B37" s="140" t="s">
        <v>205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1"/>
      <c r="M37" s="40">
        <f>ROUND(SUM(M38:M51),4)</f>
        <v>0</v>
      </c>
      <c r="N37" s="37"/>
      <c r="O37" s="37"/>
      <c r="P37" s="37"/>
      <c r="Q37" s="37"/>
    </row>
    <row r="38" spans="1:17" s="64" customFormat="1" x14ac:dyDescent="0.2">
      <c r="A38" s="81" t="s">
        <v>84</v>
      </c>
      <c r="B38" s="74" t="s">
        <v>172</v>
      </c>
      <c r="C38" s="82" t="s">
        <v>24</v>
      </c>
      <c r="D38" s="16" t="s">
        <v>78</v>
      </c>
      <c r="E38" s="108">
        <v>1</v>
      </c>
      <c r="F38" s="18"/>
      <c r="G38" s="18">
        <f>ROUND(F38*E38,4)</f>
        <v>0</v>
      </c>
      <c r="H38" s="18"/>
      <c r="I38" s="18">
        <f>ROUND(H38*E38,4)</f>
        <v>0</v>
      </c>
      <c r="J38" s="18"/>
      <c r="K38" s="18">
        <f>ROUND(J38*E38,4)</f>
        <v>0</v>
      </c>
      <c r="L38" s="18">
        <f>ROUND(F38+H38+J38,4)</f>
        <v>0</v>
      </c>
      <c r="M38" s="80">
        <f>ROUND(L38*E38,4)</f>
        <v>0</v>
      </c>
    </row>
    <row r="39" spans="1:17" s="64" customFormat="1" x14ac:dyDescent="0.2">
      <c r="A39" s="81" t="s">
        <v>91</v>
      </c>
      <c r="B39" s="97" t="s">
        <v>177</v>
      </c>
      <c r="C39" s="82" t="s">
        <v>24</v>
      </c>
      <c r="D39" s="16" t="s">
        <v>78</v>
      </c>
      <c r="E39" s="108">
        <v>1</v>
      </c>
      <c r="F39" s="18"/>
      <c r="G39" s="18">
        <f t="shared" ref="G39:G51" si="15">ROUND(F39*E39,4)</f>
        <v>0</v>
      </c>
      <c r="H39" s="18"/>
      <c r="I39" s="18">
        <f t="shared" ref="I39:I51" si="16">ROUND(H39*E39,4)</f>
        <v>0</v>
      </c>
      <c r="J39" s="18"/>
      <c r="K39" s="18">
        <f t="shared" ref="K39:K51" si="17">ROUND(J39*E39,4)</f>
        <v>0</v>
      </c>
      <c r="L39" s="18">
        <f t="shared" ref="L39:L51" si="18">ROUND(F39+H39+J39,4)</f>
        <v>0</v>
      </c>
      <c r="M39" s="80">
        <f t="shared" ref="M39:M51" si="19">ROUND(L39*E39,4)</f>
        <v>0</v>
      </c>
    </row>
    <row r="40" spans="1:17" s="64" customFormat="1" ht="22.5" x14ac:dyDescent="0.2">
      <c r="A40" s="81" t="s">
        <v>87</v>
      </c>
      <c r="B40" s="83" t="s">
        <v>188</v>
      </c>
      <c r="C40" s="16" t="s">
        <v>15</v>
      </c>
      <c r="D40" s="82" t="s">
        <v>48</v>
      </c>
      <c r="E40" s="79">
        <v>0.4</v>
      </c>
      <c r="F40" s="18"/>
      <c r="G40" s="18">
        <f t="shared" si="15"/>
        <v>0</v>
      </c>
      <c r="H40" s="18"/>
      <c r="I40" s="18">
        <f t="shared" si="16"/>
        <v>0</v>
      </c>
      <c r="J40" s="18"/>
      <c r="K40" s="18">
        <f t="shared" si="17"/>
        <v>0</v>
      </c>
      <c r="L40" s="18">
        <f t="shared" si="18"/>
        <v>0</v>
      </c>
      <c r="M40" s="80">
        <f t="shared" si="19"/>
        <v>0</v>
      </c>
    </row>
    <row r="41" spans="1:17" s="64" customFormat="1" ht="13.5" customHeight="1" x14ac:dyDescent="0.2">
      <c r="A41" s="81" t="s">
        <v>88</v>
      </c>
      <c r="B41" s="83" t="s">
        <v>187</v>
      </c>
      <c r="C41" s="16" t="s">
        <v>15</v>
      </c>
      <c r="D41" s="82" t="s">
        <v>48</v>
      </c>
      <c r="E41" s="79">
        <v>2.33</v>
      </c>
      <c r="F41" s="18"/>
      <c r="G41" s="18">
        <f t="shared" si="15"/>
        <v>0</v>
      </c>
      <c r="H41" s="18"/>
      <c r="I41" s="18">
        <f t="shared" si="16"/>
        <v>0</v>
      </c>
      <c r="J41" s="18"/>
      <c r="K41" s="18">
        <f t="shared" si="17"/>
        <v>0</v>
      </c>
      <c r="L41" s="18">
        <f t="shared" si="18"/>
        <v>0</v>
      </c>
      <c r="M41" s="80">
        <f t="shared" si="19"/>
        <v>0</v>
      </c>
    </row>
    <row r="42" spans="1:17" s="64" customFormat="1" ht="22.5" x14ac:dyDescent="0.2">
      <c r="A42" s="81" t="s">
        <v>89</v>
      </c>
      <c r="B42" s="83" t="s">
        <v>186</v>
      </c>
      <c r="C42" s="16" t="s">
        <v>15</v>
      </c>
      <c r="D42" s="82" t="s">
        <v>48</v>
      </c>
      <c r="E42" s="79">
        <v>0.48</v>
      </c>
      <c r="F42" s="18"/>
      <c r="G42" s="18">
        <f t="shared" si="15"/>
        <v>0</v>
      </c>
      <c r="H42" s="18"/>
      <c r="I42" s="18">
        <f t="shared" si="16"/>
        <v>0</v>
      </c>
      <c r="J42" s="18"/>
      <c r="K42" s="18">
        <f t="shared" si="17"/>
        <v>0</v>
      </c>
      <c r="L42" s="18">
        <f t="shared" si="18"/>
        <v>0</v>
      </c>
      <c r="M42" s="80">
        <f t="shared" si="19"/>
        <v>0</v>
      </c>
    </row>
    <row r="43" spans="1:17" s="64" customFormat="1" x14ac:dyDescent="0.2">
      <c r="A43" s="81" t="s">
        <v>90</v>
      </c>
      <c r="B43" s="83" t="s">
        <v>189</v>
      </c>
      <c r="C43" s="16" t="s">
        <v>15</v>
      </c>
      <c r="D43" s="16" t="s">
        <v>75</v>
      </c>
      <c r="E43" s="79">
        <v>10.37</v>
      </c>
      <c r="F43" s="18"/>
      <c r="G43" s="18">
        <f t="shared" si="15"/>
        <v>0</v>
      </c>
      <c r="H43" s="18"/>
      <c r="I43" s="18">
        <f t="shared" si="16"/>
        <v>0</v>
      </c>
      <c r="J43" s="18"/>
      <c r="K43" s="18">
        <f t="shared" si="17"/>
        <v>0</v>
      </c>
      <c r="L43" s="18">
        <f t="shared" si="18"/>
        <v>0</v>
      </c>
      <c r="M43" s="80">
        <f t="shared" si="19"/>
        <v>0</v>
      </c>
    </row>
    <row r="44" spans="1:17" s="64" customFormat="1" ht="22.5" x14ac:dyDescent="0.2">
      <c r="A44" s="81" t="s">
        <v>107</v>
      </c>
      <c r="B44" s="124" t="s">
        <v>190</v>
      </c>
      <c r="C44" s="16" t="s">
        <v>15</v>
      </c>
      <c r="D44" s="16" t="s">
        <v>75</v>
      </c>
      <c r="E44" s="79">
        <v>5.8</v>
      </c>
      <c r="F44" s="18"/>
      <c r="G44" s="18">
        <f t="shared" si="15"/>
        <v>0</v>
      </c>
      <c r="H44" s="18"/>
      <c r="I44" s="18">
        <f t="shared" si="16"/>
        <v>0</v>
      </c>
      <c r="J44" s="18"/>
      <c r="K44" s="18">
        <f t="shared" si="17"/>
        <v>0</v>
      </c>
      <c r="L44" s="18">
        <f t="shared" si="18"/>
        <v>0</v>
      </c>
      <c r="M44" s="80">
        <f t="shared" si="19"/>
        <v>0</v>
      </c>
      <c r="N44" s="110"/>
    </row>
    <row r="45" spans="1:17" s="64" customFormat="1" ht="22.5" x14ac:dyDescent="0.2">
      <c r="A45" s="81" t="s">
        <v>108</v>
      </c>
      <c r="B45" s="83" t="s">
        <v>191</v>
      </c>
      <c r="C45" s="16" t="s">
        <v>15</v>
      </c>
      <c r="D45" s="82" t="s">
        <v>75</v>
      </c>
      <c r="E45" s="79">
        <v>8.09</v>
      </c>
      <c r="F45" s="18"/>
      <c r="G45" s="18">
        <f t="shared" si="15"/>
        <v>0</v>
      </c>
      <c r="H45" s="18"/>
      <c r="I45" s="18">
        <f t="shared" si="16"/>
        <v>0</v>
      </c>
      <c r="J45" s="18"/>
      <c r="K45" s="18">
        <f t="shared" si="17"/>
        <v>0</v>
      </c>
      <c r="L45" s="18">
        <f t="shared" si="18"/>
        <v>0</v>
      </c>
      <c r="M45" s="80">
        <f t="shared" si="19"/>
        <v>0</v>
      </c>
    </row>
    <row r="46" spans="1:17" s="53" customFormat="1" ht="22.5" x14ac:dyDescent="0.2">
      <c r="A46" s="81" t="s">
        <v>134</v>
      </c>
      <c r="B46" s="83" t="s">
        <v>135</v>
      </c>
      <c r="C46" s="16" t="s">
        <v>15</v>
      </c>
      <c r="D46" s="82" t="s">
        <v>75</v>
      </c>
      <c r="E46" s="79">
        <v>2.2799999999999998</v>
      </c>
      <c r="F46" s="18"/>
      <c r="G46" s="18">
        <f t="shared" si="15"/>
        <v>0</v>
      </c>
      <c r="H46" s="18"/>
      <c r="I46" s="18">
        <f t="shared" si="16"/>
        <v>0</v>
      </c>
      <c r="J46" s="18"/>
      <c r="K46" s="18">
        <f t="shared" si="17"/>
        <v>0</v>
      </c>
      <c r="L46" s="18">
        <f t="shared" si="18"/>
        <v>0</v>
      </c>
      <c r="M46" s="80">
        <f t="shared" si="19"/>
        <v>0</v>
      </c>
      <c r="N46" s="64"/>
      <c r="O46" s="64"/>
      <c r="P46" s="64"/>
      <c r="Q46" s="64"/>
    </row>
    <row r="47" spans="1:17" s="55" customFormat="1" ht="12" customHeight="1" x14ac:dyDescent="0.2">
      <c r="A47" s="127" t="s">
        <v>140</v>
      </c>
      <c r="B47" s="133" t="s">
        <v>174</v>
      </c>
      <c r="C47" s="31" t="s">
        <v>24</v>
      </c>
      <c r="D47" s="31" t="s">
        <v>78</v>
      </c>
      <c r="E47" s="120">
        <v>1</v>
      </c>
      <c r="F47" s="33"/>
      <c r="G47" s="18">
        <f t="shared" si="15"/>
        <v>0</v>
      </c>
      <c r="H47" s="18"/>
      <c r="I47" s="18">
        <f t="shared" si="16"/>
        <v>0</v>
      </c>
      <c r="J47" s="18"/>
      <c r="K47" s="18">
        <f t="shared" si="17"/>
        <v>0</v>
      </c>
      <c r="L47" s="18">
        <f t="shared" si="18"/>
        <v>0</v>
      </c>
      <c r="M47" s="80">
        <f t="shared" si="19"/>
        <v>0</v>
      </c>
      <c r="N47" s="37"/>
      <c r="O47" s="37"/>
      <c r="P47" s="37"/>
      <c r="Q47" s="37"/>
    </row>
    <row r="48" spans="1:17" s="53" customFormat="1" x14ac:dyDescent="0.2">
      <c r="A48" s="81" t="s">
        <v>141</v>
      </c>
      <c r="B48" s="97" t="s">
        <v>173</v>
      </c>
      <c r="C48" s="16" t="s">
        <v>24</v>
      </c>
      <c r="D48" s="82" t="s">
        <v>78</v>
      </c>
      <c r="E48" s="79">
        <v>1</v>
      </c>
      <c r="F48" s="18"/>
      <c r="G48" s="18">
        <f t="shared" si="15"/>
        <v>0</v>
      </c>
      <c r="H48" s="18"/>
      <c r="I48" s="18">
        <f t="shared" si="16"/>
        <v>0</v>
      </c>
      <c r="J48" s="18"/>
      <c r="K48" s="18">
        <f t="shared" si="17"/>
        <v>0</v>
      </c>
      <c r="L48" s="18">
        <f t="shared" si="18"/>
        <v>0</v>
      </c>
      <c r="M48" s="80">
        <f t="shared" si="19"/>
        <v>0</v>
      </c>
      <c r="N48" s="64"/>
      <c r="O48" s="64"/>
      <c r="P48" s="64"/>
      <c r="Q48" s="64"/>
    </row>
    <row r="49" spans="1:17" s="53" customFormat="1" ht="22.5" x14ac:dyDescent="0.2">
      <c r="A49" s="81" t="s">
        <v>202</v>
      </c>
      <c r="B49" s="134" t="s">
        <v>206</v>
      </c>
      <c r="C49" s="16" t="s">
        <v>15</v>
      </c>
      <c r="D49" s="82" t="s">
        <v>48</v>
      </c>
      <c r="E49" s="79">
        <v>1.06</v>
      </c>
      <c r="F49" s="18"/>
      <c r="G49" s="18">
        <f t="shared" si="15"/>
        <v>0</v>
      </c>
      <c r="H49" s="18"/>
      <c r="I49" s="18">
        <f t="shared" si="16"/>
        <v>0</v>
      </c>
      <c r="J49" s="18"/>
      <c r="K49" s="18">
        <f t="shared" si="17"/>
        <v>0</v>
      </c>
      <c r="L49" s="18">
        <f t="shared" si="18"/>
        <v>0</v>
      </c>
      <c r="M49" s="80">
        <f t="shared" si="19"/>
        <v>0</v>
      </c>
      <c r="N49" s="64"/>
      <c r="O49" s="64"/>
      <c r="P49" s="64"/>
      <c r="Q49" s="64"/>
    </row>
    <row r="50" spans="1:17" s="53" customFormat="1" x14ac:dyDescent="0.2">
      <c r="A50" s="81" t="s">
        <v>203</v>
      </c>
      <c r="B50" s="134" t="s">
        <v>207</v>
      </c>
      <c r="C50" s="16" t="s">
        <v>15</v>
      </c>
      <c r="D50" s="82" t="s">
        <v>208</v>
      </c>
      <c r="E50" s="79">
        <v>9.48</v>
      </c>
      <c r="F50" s="18"/>
      <c r="G50" s="18">
        <f t="shared" si="15"/>
        <v>0</v>
      </c>
      <c r="H50" s="18"/>
      <c r="I50" s="18">
        <f t="shared" si="16"/>
        <v>0</v>
      </c>
      <c r="J50" s="18"/>
      <c r="K50" s="18">
        <f t="shared" si="17"/>
        <v>0</v>
      </c>
      <c r="L50" s="18">
        <f t="shared" si="18"/>
        <v>0</v>
      </c>
      <c r="M50" s="80">
        <f t="shared" si="19"/>
        <v>0</v>
      </c>
      <c r="N50" s="64"/>
      <c r="O50" s="64"/>
      <c r="P50" s="64"/>
      <c r="Q50" s="64"/>
    </row>
    <row r="51" spans="1:17" s="53" customFormat="1" x14ac:dyDescent="0.2">
      <c r="A51" s="81" t="s">
        <v>204</v>
      </c>
      <c r="B51" s="134" t="s">
        <v>209</v>
      </c>
      <c r="C51" s="16" t="s">
        <v>15</v>
      </c>
      <c r="D51" s="82" t="s">
        <v>210</v>
      </c>
      <c r="E51" s="135">
        <v>9.5399999999999999E-2</v>
      </c>
      <c r="F51" s="18"/>
      <c r="G51" s="18">
        <f t="shared" si="15"/>
        <v>0</v>
      </c>
      <c r="H51" s="18"/>
      <c r="I51" s="18">
        <f t="shared" si="16"/>
        <v>0</v>
      </c>
      <c r="J51" s="18"/>
      <c r="K51" s="18">
        <f t="shared" si="17"/>
        <v>0</v>
      </c>
      <c r="L51" s="18">
        <f t="shared" si="18"/>
        <v>0</v>
      </c>
      <c r="M51" s="80">
        <f t="shared" si="19"/>
        <v>0</v>
      </c>
      <c r="N51" s="64"/>
      <c r="O51" s="64"/>
      <c r="P51" s="64"/>
      <c r="Q51" s="64"/>
    </row>
    <row r="52" spans="1:17" s="53" customFormat="1" x14ac:dyDescent="0.2">
      <c r="A52" s="61" t="s">
        <v>82</v>
      </c>
      <c r="B52" s="161" t="s">
        <v>194</v>
      </c>
      <c r="C52" s="162"/>
      <c r="D52" s="162"/>
      <c r="E52" s="162"/>
      <c r="F52" s="162"/>
      <c r="G52" s="162"/>
      <c r="H52" s="162"/>
      <c r="I52" s="162"/>
      <c r="J52" s="162"/>
      <c r="K52" s="162"/>
      <c r="L52" s="163"/>
      <c r="M52" s="40">
        <f>ROUND(SUM(M53:M56),4)</f>
        <v>0</v>
      </c>
      <c r="N52" s="37"/>
      <c r="O52" s="37"/>
      <c r="P52" s="37"/>
      <c r="Q52" s="37"/>
    </row>
    <row r="53" spans="1:17" s="53" customFormat="1" ht="22.5" x14ac:dyDescent="0.2">
      <c r="A53" s="81" t="s">
        <v>85</v>
      </c>
      <c r="B53" s="85" t="s">
        <v>192</v>
      </c>
      <c r="C53" s="82" t="s">
        <v>15</v>
      </c>
      <c r="D53" s="82" t="s">
        <v>76</v>
      </c>
      <c r="E53" s="113">
        <v>3.35</v>
      </c>
      <c r="F53" s="114"/>
      <c r="G53" s="114">
        <f>ROUND(F53*E53,4)</f>
        <v>0</v>
      </c>
      <c r="H53" s="114"/>
      <c r="I53" s="114">
        <f>ROUND(H53*E53,4)</f>
        <v>0</v>
      </c>
      <c r="J53" s="114"/>
      <c r="K53" s="115">
        <f>ROUND(J53*E53,4)</f>
        <v>0</v>
      </c>
      <c r="L53" s="114">
        <f>ROUND(F53+H53+J53,4)</f>
        <v>0</v>
      </c>
      <c r="M53" s="57">
        <f>ROUND(L53*E53,4)</f>
        <v>0</v>
      </c>
      <c r="N53" s="173"/>
      <c r="O53" s="174"/>
      <c r="P53" s="174"/>
    </row>
    <row r="54" spans="1:17" s="53" customFormat="1" ht="13.5" x14ac:dyDescent="0.2">
      <c r="A54" s="81" t="s">
        <v>115</v>
      </c>
      <c r="B54" s="85" t="s">
        <v>99</v>
      </c>
      <c r="C54" s="16" t="s">
        <v>15</v>
      </c>
      <c r="D54" s="16" t="s">
        <v>76</v>
      </c>
      <c r="E54" s="84">
        <v>3.35</v>
      </c>
      <c r="F54" s="18"/>
      <c r="G54" s="114">
        <f t="shared" ref="G54:G56" si="20">ROUND(F54*E54,4)</f>
        <v>0</v>
      </c>
      <c r="H54" s="18"/>
      <c r="I54" s="114">
        <f t="shared" ref="I54:I56" si="21">ROUND(H54*E54,4)</f>
        <v>0</v>
      </c>
      <c r="J54" s="18"/>
      <c r="K54" s="115">
        <f t="shared" ref="K54:K56" si="22">ROUND(J54*E54,4)</f>
        <v>0</v>
      </c>
      <c r="L54" s="114">
        <f t="shared" ref="L54:L56" si="23">ROUND(F54+H54+J54,4)</f>
        <v>0</v>
      </c>
      <c r="M54" s="57">
        <f t="shared" ref="M54:M56" si="24">ROUND(L54*E54,4)</f>
        <v>0</v>
      </c>
      <c r="N54" s="107"/>
      <c r="O54" s="73"/>
      <c r="P54" s="73"/>
    </row>
    <row r="55" spans="1:17" s="55" customFormat="1" x14ac:dyDescent="0.2">
      <c r="A55" s="127" t="s">
        <v>178</v>
      </c>
      <c r="B55" s="128" t="s">
        <v>196</v>
      </c>
      <c r="C55" s="31" t="s">
        <v>24</v>
      </c>
      <c r="D55" s="129" t="s">
        <v>78</v>
      </c>
      <c r="E55" s="120">
        <v>1</v>
      </c>
      <c r="F55" s="33"/>
      <c r="G55" s="114">
        <f t="shared" si="20"/>
        <v>0</v>
      </c>
      <c r="H55" s="33"/>
      <c r="I55" s="114">
        <f t="shared" si="21"/>
        <v>0</v>
      </c>
      <c r="J55" s="33"/>
      <c r="K55" s="115">
        <f t="shared" si="22"/>
        <v>0</v>
      </c>
      <c r="L55" s="114">
        <f t="shared" si="23"/>
        <v>0</v>
      </c>
      <c r="M55" s="57">
        <f t="shared" si="24"/>
        <v>0</v>
      </c>
      <c r="N55" s="130"/>
      <c r="O55" s="131"/>
      <c r="P55" s="131"/>
    </row>
    <row r="56" spans="1:17" s="55" customFormat="1" x14ac:dyDescent="0.2">
      <c r="A56" s="127" t="s">
        <v>195</v>
      </c>
      <c r="B56" s="128" t="s">
        <v>179</v>
      </c>
      <c r="C56" s="31" t="s">
        <v>24</v>
      </c>
      <c r="D56" s="129" t="s">
        <v>78</v>
      </c>
      <c r="E56" s="32">
        <v>1</v>
      </c>
      <c r="F56" s="33"/>
      <c r="G56" s="114">
        <f t="shared" si="20"/>
        <v>0</v>
      </c>
      <c r="H56" s="33"/>
      <c r="I56" s="114">
        <f t="shared" si="21"/>
        <v>0</v>
      </c>
      <c r="J56" s="33"/>
      <c r="K56" s="115">
        <f t="shared" si="22"/>
        <v>0</v>
      </c>
      <c r="L56" s="114">
        <f t="shared" si="23"/>
        <v>0</v>
      </c>
      <c r="M56" s="57">
        <f t="shared" si="24"/>
        <v>0</v>
      </c>
      <c r="N56" s="130"/>
      <c r="O56" s="131"/>
      <c r="P56" s="131"/>
    </row>
    <row r="57" spans="1:17" s="53" customFormat="1" x14ac:dyDescent="0.2">
      <c r="A57" s="102" t="s">
        <v>83</v>
      </c>
      <c r="B57" s="161" t="s">
        <v>123</v>
      </c>
      <c r="C57" s="162"/>
      <c r="D57" s="162"/>
      <c r="E57" s="162"/>
      <c r="F57" s="162"/>
      <c r="G57" s="162"/>
      <c r="H57" s="162"/>
      <c r="I57" s="162"/>
      <c r="J57" s="162"/>
      <c r="K57" s="162"/>
      <c r="L57" s="163"/>
      <c r="M57" s="40">
        <f>ROUND(SUM(M58:M58),4)</f>
        <v>0</v>
      </c>
      <c r="N57" s="101"/>
      <c r="O57" s="73"/>
      <c r="P57" s="73"/>
    </row>
    <row r="58" spans="1:17" s="53" customFormat="1" ht="13.5" x14ac:dyDescent="0.2">
      <c r="A58" s="81" t="s">
        <v>86</v>
      </c>
      <c r="B58" s="85" t="s">
        <v>193</v>
      </c>
      <c r="C58" s="16" t="s">
        <v>15</v>
      </c>
      <c r="D58" s="16" t="s">
        <v>76</v>
      </c>
      <c r="E58" s="84">
        <v>63.6</v>
      </c>
      <c r="F58" s="18"/>
      <c r="G58" s="114">
        <f>ROUND(F58*E58,4)</f>
        <v>0</v>
      </c>
      <c r="H58" s="18"/>
      <c r="I58" s="114">
        <f>ROUND(H58*E58,4)</f>
        <v>0</v>
      </c>
      <c r="J58" s="18"/>
      <c r="K58" s="86">
        <f>ROUND(J58*E58,4)</f>
        <v>0</v>
      </c>
      <c r="L58" s="114">
        <f>ROUND(F58+H58+J58,4)</f>
        <v>0</v>
      </c>
      <c r="M58" s="57">
        <f>ROUND(L58*E58,4)</f>
        <v>0</v>
      </c>
      <c r="N58" s="107"/>
      <c r="O58" s="73"/>
      <c r="P58" s="73"/>
    </row>
    <row r="59" spans="1:17" s="53" customFormat="1" x14ac:dyDescent="0.2">
      <c r="A59" s="63">
        <v>6</v>
      </c>
      <c r="B59" s="71" t="s">
        <v>124</v>
      </c>
      <c r="C59" s="71"/>
      <c r="D59" s="71"/>
      <c r="E59" s="71"/>
      <c r="F59" s="71"/>
      <c r="G59" s="71"/>
      <c r="H59" s="71"/>
      <c r="I59" s="71"/>
      <c r="J59" s="71"/>
      <c r="K59" s="71"/>
      <c r="L59" s="72"/>
      <c r="M59" s="39">
        <f>ROUND(M60+M62+M65,4)</f>
        <v>0</v>
      </c>
      <c r="N59" s="101"/>
      <c r="O59" s="73"/>
      <c r="P59" s="73"/>
    </row>
    <row r="60" spans="1:17" s="53" customFormat="1" x14ac:dyDescent="0.2">
      <c r="A60" s="102" t="s">
        <v>25</v>
      </c>
      <c r="B60" s="161" t="s">
        <v>197</v>
      </c>
      <c r="C60" s="162"/>
      <c r="D60" s="162"/>
      <c r="E60" s="162"/>
      <c r="F60" s="162"/>
      <c r="G60" s="162"/>
      <c r="H60" s="162"/>
      <c r="I60" s="162"/>
      <c r="J60" s="162"/>
      <c r="K60" s="162"/>
      <c r="L60" s="163"/>
      <c r="M60" s="40">
        <f>SUM(M61)</f>
        <v>0</v>
      </c>
      <c r="N60" s="101"/>
      <c r="O60" s="73"/>
      <c r="P60" s="73"/>
    </row>
    <row r="61" spans="1:17" s="53" customFormat="1" ht="13.5" x14ac:dyDescent="0.2">
      <c r="A61" s="81" t="s">
        <v>149</v>
      </c>
      <c r="B61" s="75" t="s">
        <v>128</v>
      </c>
      <c r="C61" s="16" t="s">
        <v>15</v>
      </c>
      <c r="D61" s="16" t="s">
        <v>76</v>
      </c>
      <c r="E61" s="32">
        <v>67.2</v>
      </c>
      <c r="F61" s="18"/>
      <c r="G61" s="18">
        <f>ROUND(F61*E61,4)</f>
        <v>0</v>
      </c>
      <c r="H61" s="18"/>
      <c r="I61" s="18">
        <f>ROUND(H61*E61,4)</f>
        <v>0</v>
      </c>
      <c r="J61" s="18"/>
      <c r="K61" s="86">
        <f>ROUND(J61*E61,4)</f>
        <v>0</v>
      </c>
      <c r="L61" s="18">
        <f>ROUND(F61+H61+J61,4)</f>
        <v>0</v>
      </c>
      <c r="M61" s="57">
        <f>ROUND(L61*E61,4)</f>
        <v>0</v>
      </c>
      <c r="N61" s="104"/>
      <c r="O61" s="73"/>
      <c r="P61" s="73"/>
    </row>
    <row r="62" spans="1:17" s="53" customFormat="1" x14ac:dyDescent="0.2">
      <c r="A62" s="102" t="s">
        <v>129</v>
      </c>
      <c r="B62" s="161" t="s">
        <v>131</v>
      </c>
      <c r="C62" s="162"/>
      <c r="D62" s="162"/>
      <c r="E62" s="162"/>
      <c r="F62" s="162"/>
      <c r="G62" s="162"/>
      <c r="H62" s="162"/>
      <c r="I62" s="162"/>
      <c r="J62" s="162"/>
      <c r="K62" s="162"/>
      <c r="L62" s="163"/>
      <c r="M62" s="40">
        <f>ROUND(SUM(M63:M64),4)</f>
        <v>0</v>
      </c>
      <c r="N62" s="107"/>
      <c r="O62" s="73"/>
      <c r="P62" s="73"/>
    </row>
    <row r="63" spans="1:17" s="53" customFormat="1" ht="13.5" x14ac:dyDescent="0.2">
      <c r="A63" s="81" t="s">
        <v>150</v>
      </c>
      <c r="B63" s="85" t="s">
        <v>110</v>
      </c>
      <c r="C63" s="16" t="s">
        <v>15</v>
      </c>
      <c r="D63" s="16" t="s">
        <v>76</v>
      </c>
      <c r="E63" s="84">
        <v>60.42</v>
      </c>
      <c r="F63" s="18"/>
      <c r="G63" s="18">
        <f>ROUND(F63*E63,4)</f>
        <v>0</v>
      </c>
      <c r="H63" s="18"/>
      <c r="I63" s="18">
        <f>ROUND(H63*E63,4)</f>
        <v>0</v>
      </c>
      <c r="J63" s="18"/>
      <c r="K63" s="86">
        <f>ROUND(J63*E63,4)</f>
        <v>0</v>
      </c>
      <c r="L63" s="18">
        <f>ROUND(F63+H63+J63,4)</f>
        <v>0</v>
      </c>
      <c r="M63" s="57">
        <f>ROUND(L63*E63,4)</f>
        <v>0</v>
      </c>
      <c r="N63" s="107"/>
      <c r="O63" s="73"/>
      <c r="P63" s="73"/>
    </row>
    <row r="64" spans="1:17" s="64" customFormat="1" ht="13.5" x14ac:dyDescent="0.2">
      <c r="A64" s="81" t="s">
        <v>151</v>
      </c>
      <c r="B64" s="70" t="s">
        <v>113</v>
      </c>
      <c r="C64" s="78" t="s">
        <v>15</v>
      </c>
      <c r="D64" s="78" t="s">
        <v>76</v>
      </c>
      <c r="E64" s="84">
        <v>48.42</v>
      </c>
      <c r="F64" s="100"/>
      <c r="G64" s="18">
        <f>ROUND(F64*E64,4)</f>
        <v>0</v>
      </c>
      <c r="H64" s="100"/>
      <c r="I64" s="18">
        <f>ROUND(H64*E64,4)</f>
        <v>0</v>
      </c>
      <c r="J64" s="100"/>
      <c r="K64" s="86">
        <f>ROUND(J64*E64,4)</f>
        <v>0</v>
      </c>
      <c r="L64" s="18">
        <f>ROUND(F64+H64+J64,4)</f>
        <v>0</v>
      </c>
      <c r="M64" s="57">
        <f>ROUND(L64*E64,4)</f>
        <v>0</v>
      </c>
      <c r="N64" s="107"/>
      <c r="O64" s="73"/>
      <c r="P64" s="73"/>
      <c r="Q64" s="53"/>
    </row>
    <row r="65" spans="1:17" s="64" customFormat="1" x14ac:dyDescent="0.2">
      <c r="A65" s="102" t="s">
        <v>130</v>
      </c>
      <c r="B65" s="161" t="s">
        <v>201</v>
      </c>
      <c r="C65" s="162"/>
      <c r="D65" s="162"/>
      <c r="E65" s="162"/>
      <c r="F65" s="162"/>
      <c r="G65" s="162"/>
      <c r="H65" s="162"/>
      <c r="I65" s="162"/>
      <c r="J65" s="162"/>
      <c r="K65" s="162"/>
      <c r="L65" s="163"/>
      <c r="M65" s="40">
        <f>ROUND(SUM(M66:M67),4)</f>
        <v>0</v>
      </c>
      <c r="N65" s="101"/>
      <c r="O65" s="73"/>
      <c r="P65" s="73"/>
      <c r="Q65" s="53"/>
    </row>
    <row r="66" spans="1:17" s="64" customFormat="1" ht="13.5" x14ac:dyDescent="0.2">
      <c r="A66" s="81" t="s">
        <v>152</v>
      </c>
      <c r="B66" s="126" t="s">
        <v>103</v>
      </c>
      <c r="C66" s="16" t="s">
        <v>15</v>
      </c>
      <c r="D66" s="16" t="s">
        <v>76</v>
      </c>
      <c r="E66" s="120">
        <v>63.6</v>
      </c>
      <c r="F66" s="18"/>
      <c r="G66" s="18">
        <f>ROUND(F66*E66,4)</f>
        <v>0</v>
      </c>
      <c r="H66" s="18"/>
      <c r="I66" s="18">
        <f>ROUND(H66*E66,4)</f>
        <v>0</v>
      </c>
      <c r="J66" s="18"/>
      <c r="K66" s="86">
        <f>ROUND(J66*E66,4)</f>
        <v>0</v>
      </c>
      <c r="L66" s="18">
        <f>ROUND(F66+H66+J66,4)</f>
        <v>0</v>
      </c>
      <c r="M66" s="57">
        <f>ROUND(L66*E66,4)</f>
        <v>0</v>
      </c>
      <c r="N66" s="107"/>
      <c r="O66" s="73"/>
      <c r="P66" s="73"/>
      <c r="Q66" s="53"/>
    </row>
    <row r="67" spans="1:17" ht="13.5" x14ac:dyDescent="0.2">
      <c r="A67" s="81" t="s">
        <v>153</v>
      </c>
      <c r="B67" s="126" t="s">
        <v>111</v>
      </c>
      <c r="C67" s="16" t="s">
        <v>15</v>
      </c>
      <c r="D67" s="16" t="s">
        <v>76</v>
      </c>
      <c r="E67" s="120">
        <v>63.6</v>
      </c>
      <c r="F67" s="18"/>
      <c r="G67" s="18">
        <f>ROUND(F67*E67,4)</f>
        <v>0</v>
      </c>
      <c r="H67" s="18"/>
      <c r="I67" s="18">
        <f>ROUND(H67*E67,4)</f>
        <v>0</v>
      </c>
      <c r="J67" s="18"/>
      <c r="K67" s="86">
        <f>ROUND(J67*E67,4)</f>
        <v>0</v>
      </c>
      <c r="L67" s="18">
        <f>ROUND(F67+H67+J67,4)</f>
        <v>0</v>
      </c>
      <c r="M67" s="57">
        <f>ROUND(L67*E67,4)</f>
        <v>0</v>
      </c>
      <c r="N67" s="107"/>
      <c r="O67" s="73"/>
      <c r="P67" s="73"/>
      <c r="Q67" s="53"/>
    </row>
    <row r="68" spans="1:17" s="64" customFormat="1" x14ac:dyDescent="0.2">
      <c r="A68" s="38">
        <v>7</v>
      </c>
      <c r="B68" s="142" t="s">
        <v>93</v>
      </c>
      <c r="C68" s="142"/>
      <c r="D68" s="142"/>
      <c r="E68" s="142"/>
      <c r="F68" s="142"/>
      <c r="G68" s="142"/>
      <c r="H68" s="142"/>
      <c r="I68" s="142"/>
      <c r="J68" s="142"/>
      <c r="K68" s="142"/>
      <c r="L68" s="143"/>
      <c r="M68" s="39">
        <f>M69</f>
        <v>0</v>
      </c>
      <c r="N68"/>
      <c r="O68"/>
      <c r="P68"/>
      <c r="Q68"/>
    </row>
    <row r="69" spans="1:17" s="64" customFormat="1" x14ac:dyDescent="0.2">
      <c r="A69" s="61" t="s">
        <v>60</v>
      </c>
      <c r="B69" s="65" t="s">
        <v>169</v>
      </c>
      <c r="C69" s="65"/>
      <c r="D69" s="65"/>
      <c r="E69" s="65"/>
      <c r="F69" s="65"/>
      <c r="G69" s="65"/>
      <c r="H69" s="65"/>
      <c r="I69" s="65"/>
      <c r="J69" s="65"/>
      <c r="K69" s="65"/>
      <c r="L69" s="66"/>
      <c r="M69" s="40">
        <f>ROUND(SUM(M70:M83),4)</f>
        <v>0</v>
      </c>
      <c r="N69" s="37"/>
      <c r="O69" s="37"/>
      <c r="P69" s="37"/>
      <c r="Q69" s="37"/>
    </row>
    <row r="70" spans="1:17" s="64" customFormat="1" ht="22.5" x14ac:dyDescent="0.2">
      <c r="A70" s="81" t="s">
        <v>100</v>
      </c>
      <c r="B70" s="17" t="s">
        <v>211</v>
      </c>
      <c r="C70" s="16" t="s">
        <v>15</v>
      </c>
      <c r="D70" s="16" t="s">
        <v>75</v>
      </c>
      <c r="E70" s="120">
        <v>32</v>
      </c>
      <c r="F70" s="98"/>
      <c r="G70" s="18">
        <f>ROUND(F70*E70,4)</f>
        <v>0</v>
      </c>
      <c r="H70" s="117"/>
      <c r="I70" s="18">
        <f>ROUND(H70*E70,4)</f>
        <v>0</v>
      </c>
      <c r="J70" s="18"/>
      <c r="K70" s="18">
        <f>ROUND(J70*E70,4)</f>
        <v>0</v>
      </c>
      <c r="L70" s="18">
        <f>ROUND(F70+H70+J70,4)</f>
        <v>0</v>
      </c>
      <c r="M70" s="57">
        <f>ROUND(L70*E70,4)</f>
        <v>0</v>
      </c>
      <c r="N70" s="76"/>
      <c r="O70" s="68"/>
    </row>
    <row r="71" spans="1:17" s="64" customFormat="1" ht="22.5" x14ac:dyDescent="0.2">
      <c r="A71" s="81" t="s">
        <v>154</v>
      </c>
      <c r="B71" s="17" t="s">
        <v>136</v>
      </c>
      <c r="C71" s="16" t="s">
        <v>15</v>
      </c>
      <c r="D71" s="16" t="s">
        <v>75</v>
      </c>
      <c r="E71" s="120">
        <v>630</v>
      </c>
      <c r="F71" s="98"/>
      <c r="G71" s="18">
        <f t="shared" ref="G71:G83" si="25">ROUND(F71*E71,4)</f>
        <v>0</v>
      </c>
      <c r="H71" s="117"/>
      <c r="I71" s="18">
        <f t="shared" ref="I71:I83" si="26">ROUND(H71*E71,4)</f>
        <v>0</v>
      </c>
      <c r="J71" s="18"/>
      <c r="K71" s="18">
        <f t="shared" ref="K71:K83" si="27">ROUND(J71*E71,4)</f>
        <v>0</v>
      </c>
      <c r="L71" s="18">
        <f t="shared" ref="L71:L83" si="28">ROUND(F71+H71+J71,4)</f>
        <v>0</v>
      </c>
      <c r="M71" s="57">
        <f t="shared" ref="M71:M83" si="29">ROUND(L71*E71,4)</f>
        <v>0</v>
      </c>
      <c r="N71" s="76"/>
      <c r="O71" s="68"/>
    </row>
    <row r="72" spans="1:17" s="64" customFormat="1" ht="22.5" x14ac:dyDescent="0.2">
      <c r="A72" s="81" t="s">
        <v>155</v>
      </c>
      <c r="B72" s="17" t="s">
        <v>212</v>
      </c>
      <c r="C72" s="16" t="s">
        <v>15</v>
      </c>
      <c r="D72" s="16" t="s">
        <v>75</v>
      </c>
      <c r="E72" s="120">
        <v>33</v>
      </c>
      <c r="F72" s="98"/>
      <c r="G72" s="18">
        <f t="shared" si="25"/>
        <v>0</v>
      </c>
      <c r="H72" s="117"/>
      <c r="I72" s="18">
        <f t="shared" si="26"/>
        <v>0</v>
      </c>
      <c r="J72" s="18"/>
      <c r="K72" s="18">
        <f t="shared" si="27"/>
        <v>0</v>
      </c>
      <c r="L72" s="18">
        <f t="shared" si="28"/>
        <v>0</v>
      </c>
      <c r="M72" s="57">
        <f t="shared" si="29"/>
        <v>0</v>
      </c>
      <c r="N72" s="76"/>
      <c r="O72" s="68"/>
    </row>
    <row r="73" spans="1:17" s="64" customFormat="1" x14ac:dyDescent="0.2">
      <c r="A73" s="81" t="s">
        <v>156</v>
      </c>
      <c r="B73" s="17" t="s">
        <v>139</v>
      </c>
      <c r="C73" s="16" t="s">
        <v>15</v>
      </c>
      <c r="D73" s="16" t="s">
        <v>78</v>
      </c>
      <c r="E73" s="79">
        <v>1</v>
      </c>
      <c r="F73" s="77"/>
      <c r="G73" s="18">
        <f t="shared" si="25"/>
        <v>0</v>
      </c>
      <c r="H73" s="18"/>
      <c r="I73" s="18">
        <f t="shared" si="26"/>
        <v>0</v>
      </c>
      <c r="J73" s="18"/>
      <c r="K73" s="18">
        <f t="shared" si="27"/>
        <v>0</v>
      </c>
      <c r="L73" s="18">
        <f t="shared" si="28"/>
        <v>0</v>
      </c>
      <c r="M73" s="57">
        <f t="shared" si="29"/>
        <v>0</v>
      </c>
      <c r="N73" s="116"/>
      <c r="O73" s="68"/>
    </row>
    <row r="74" spans="1:17" s="64" customFormat="1" ht="22.5" x14ac:dyDescent="0.2">
      <c r="A74" s="81" t="s">
        <v>157</v>
      </c>
      <c r="B74" s="17" t="s">
        <v>143</v>
      </c>
      <c r="C74" s="16" t="s">
        <v>15</v>
      </c>
      <c r="D74" s="16" t="s">
        <v>78</v>
      </c>
      <c r="E74" s="79">
        <v>4</v>
      </c>
      <c r="F74" s="77"/>
      <c r="G74" s="18">
        <f t="shared" si="25"/>
        <v>0</v>
      </c>
      <c r="H74" s="18"/>
      <c r="I74" s="18">
        <f t="shared" si="26"/>
        <v>0</v>
      </c>
      <c r="J74" s="18"/>
      <c r="K74" s="18">
        <f t="shared" si="27"/>
        <v>0</v>
      </c>
      <c r="L74" s="18">
        <f t="shared" si="28"/>
        <v>0</v>
      </c>
      <c r="M74" s="57">
        <f t="shared" si="29"/>
        <v>0</v>
      </c>
      <c r="N74" s="119"/>
      <c r="O74" s="68"/>
    </row>
    <row r="75" spans="1:17" s="64" customFormat="1" x14ac:dyDescent="0.2">
      <c r="A75" s="81" t="s">
        <v>158</v>
      </c>
      <c r="B75" s="17" t="s">
        <v>137</v>
      </c>
      <c r="C75" s="16" t="s">
        <v>15</v>
      </c>
      <c r="D75" s="16" t="s">
        <v>78</v>
      </c>
      <c r="E75" s="120">
        <v>5</v>
      </c>
      <c r="F75" s="77"/>
      <c r="G75" s="18">
        <f t="shared" si="25"/>
        <v>0</v>
      </c>
      <c r="H75" s="18"/>
      <c r="I75" s="18">
        <f t="shared" si="26"/>
        <v>0</v>
      </c>
      <c r="J75" s="18"/>
      <c r="K75" s="18">
        <f t="shared" si="27"/>
        <v>0</v>
      </c>
      <c r="L75" s="18">
        <f t="shared" si="28"/>
        <v>0</v>
      </c>
      <c r="M75" s="57">
        <f t="shared" si="29"/>
        <v>0</v>
      </c>
      <c r="N75" s="76"/>
      <c r="O75" s="68"/>
    </row>
    <row r="76" spans="1:17" s="64" customFormat="1" ht="21.75" customHeight="1" x14ac:dyDescent="0.2">
      <c r="A76" s="81" t="s">
        <v>159</v>
      </c>
      <c r="B76" s="17" t="s">
        <v>213</v>
      </c>
      <c r="C76" s="16" t="s">
        <v>15</v>
      </c>
      <c r="D76" s="16" t="s">
        <v>75</v>
      </c>
      <c r="E76" s="120">
        <v>15</v>
      </c>
      <c r="F76" s="77"/>
      <c r="G76" s="18">
        <f t="shared" si="25"/>
        <v>0</v>
      </c>
      <c r="H76" s="18"/>
      <c r="I76" s="18">
        <f t="shared" si="26"/>
        <v>0</v>
      </c>
      <c r="J76" s="18"/>
      <c r="K76" s="18">
        <f t="shared" si="27"/>
        <v>0</v>
      </c>
      <c r="L76" s="18">
        <f t="shared" si="28"/>
        <v>0</v>
      </c>
      <c r="M76" s="57">
        <f t="shared" si="29"/>
        <v>0</v>
      </c>
      <c r="N76" s="76"/>
      <c r="O76" s="68"/>
    </row>
    <row r="77" spans="1:17" s="64" customFormat="1" ht="22.5" x14ac:dyDescent="0.2">
      <c r="A77" s="81" t="s">
        <v>160</v>
      </c>
      <c r="B77" s="87" t="s">
        <v>142</v>
      </c>
      <c r="C77" s="16" t="s">
        <v>15</v>
      </c>
      <c r="D77" s="16" t="s">
        <v>75</v>
      </c>
      <c r="E77" s="120">
        <v>50</v>
      </c>
      <c r="F77" s="77"/>
      <c r="G77" s="18">
        <f t="shared" si="25"/>
        <v>0</v>
      </c>
      <c r="H77" s="18"/>
      <c r="I77" s="18">
        <f t="shared" si="26"/>
        <v>0</v>
      </c>
      <c r="J77" s="18"/>
      <c r="K77" s="18">
        <f t="shared" si="27"/>
        <v>0</v>
      </c>
      <c r="L77" s="18">
        <f t="shared" si="28"/>
        <v>0</v>
      </c>
      <c r="M77" s="57">
        <f t="shared" si="29"/>
        <v>0</v>
      </c>
      <c r="N77" s="76"/>
      <c r="O77" s="68"/>
    </row>
    <row r="78" spans="1:17" s="64" customFormat="1" x14ac:dyDescent="0.2">
      <c r="A78" s="81" t="s">
        <v>161</v>
      </c>
      <c r="B78" s="87" t="s">
        <v>215</v>
      </c>
      <c r="C78" s="16" t="s">
        <v>15</v>
      </c>
      <c r="D78" s="16" t="s">
        <v>78</v>
      </c>
      <c r="E78" s="79">
        <v>1</v>
      </c>
      <c r="F78" s="77"/>
      <c r="G78" s="18">
        <f t="shared" si="25"/>
        <v>0</v>
      </c>
      <c r="H78" s="18"/>
      <c r="I78" s="18">
        <f t="shared" si="26"/>
        <v>0</v>
      </c>
      <c r="J78" s="18"/>
      <c r="K78" s="18">
        <f t="shared" si="27"/>
        <v>0</v>
      </c>
      <c r="L78" s="18">
        <f t="shared" si="28"/>
        <v>0</v>
      </c>
      <c r="M78" s="57">
        <f t="shared" si="29"/>
        <v>0</v>
      </c>
      <c r="N78" s="76"/>
      <c r="O78" s="68"/>
    </row>
    <row r="79" spans="1:17" s="64" customFormat="1" x14ac:dyDescent="0.2">
      <c r="A79" s="81" t="s">
        <v>162</v>
      </c>
      <c r="B79" s="87" t="s">
        <v>214</v>
      </c>
      <c r="C79" s="16" t="s">
        <v>15</v>
      </c>
      <c r="D79" s="16" t="s">
        <v>78</v>
      </c>
      <c r="E79" s="79">
        <v>1</v>
      </c>
      <c r="F79" s="77"/>
      <c r="G79" s="18">
        <f t="shared" si="25"/>
        <v>0</v>
      </c>
      <c r="H79" s="18"/>
      <c r="I79" s="18">
        <f t="shared" si="26"/>
        <v>0</v>
      </c>
      <c r="J79" s="18"/>
      <c r="K79" s="18">
        <f t="shared" si="27"/>
        <v>0</v>
      </c>
      <c r="L79" s="18">
        <f t="shared" si="28"/>
        <v>0</v>
      </c>
      <c r="M79" s="57">
        <f t="shared" si="29"/>
        <v>0</v>
      </c>
      <c r="N79" s="76"/>
      <c r="O79" s="68"/>
    </row>
    <row r="80" spans="1:17" s="64" customFormat="1" x14ac:dyDescent="0.2">
      <c r="A80" s="81" t="s">
        <v>163</v>
      </c>
      <c r="B80" s="87" t="s">
        <v>146</v>
      </c>
      <c r="C80" s="16" t="s">
        <v>15</v>
      </c>
      <c r="D80" s="16" t="s">
        <v>78</v>
      </c>
      <c r="E80" s="79">
        <v>3</v>
      </c>
      <c r="F80" s="77"/>
      <c r="G80" s="18">
        <f t="shared" si="25"/>
        <v>0</v>
      </c>
      <c r="H80" s="18"/>
      <c r="I80" s="18">
        <f t="shared" si="26"/>
        <v>0</v>
      </c>
      <c r="J80" s="18"/>
      <c r="K80" s="18">
        <f t="shared" si="27"/>
        <v>0</v>
      </c>
      <c r="L80" s="18">
        <f t="shared" si="28"/>
        <v>0</v>
      </c>
      <c r="M80" s="57">
        <f t="shared" si="29"/>
        <v>0</v>
      </c>
      <c r="N80" s="76"/>
      <c r="O80" s="68"/>
    </row>
    <row r="81" spans="1:17" s="64" customFormat="1" x14ac:dyDescent="0.2">
      <c r="A81" s="81" t="s">
        <v>164</v>
      </c>
      <c r="B81" s="17" t="s">
        <v>138</v>
      </c>
      <c r="C81" s="16" t="s">
        <v>15</v>
      </c>
      <c r="D81" s="16" t="s">
        <v>78</v>
      </c>
      <c r="E81" s="120">
        <v>5</v>
      </c>
      <c r="F81" s="77"/>
      <c r="G81" s="18">
        <f t="shared" si="25"/>
        <v>0</v>
      </c>
      <c r="H81" s="18"/>
      <c r="I81" s="18">
        <f t="shared" si="26"/>
        <v>0</v>
      </c>
      <c r="J81" s="18"/>
      <c r="K81" s="18">
        <f t="shared" si="27"/>
        <v>0</v>
      </c>
      <c r="L81" s="18">
        <f t="shared" si="28"/>
        <v>0</v>
      </c>
      <c r="M81" s="57">
        <f t="shared" si="29"/>
        <v>0</v>
      </c>
      <c r="N81" s="76"/>
      <c r="O81" s="68"/>
    </row>
    <row r="82" spans="1:17" s="64" customFormat="1" ht="22.5" x14ac:dyDescent="0.2">
      <c r="A82" s="81" t="s">
        <v>165</v>
      </c>
      <c r="B82" s="17" t="s">
        <v>198</v>
      </c>
      <c r="C82" s="16" t="s">
        <v>15</v>
      </c>
      <c r="D82" s="16" t="s">
        <v>78</v>
      </c>
      <c r="E82" s="120">
        <v>22</v>
      </c>
      <c r="F82" s="77"/>
      <c r="G82" s="18">
        <f t="shared" si="25"/>
        <v>0</v>
      </c>
      <c r="H82" s="18"/>
      <c r="I82" s="18">
        <f t="shared" si="26"/>
        <v>0</v>
      </c>
      <c r="J82" s="18"/>
      <c r="K82" s="18">
        <f t="shared" si="27"/>
        <v>0</v>
      </c>
      <c r="L82" s="18">
        <f t="shared" si="28"/>
        <v>0</v>
      </c>
      <c r="M82" s="57">
        <f t="shared" si="29"/>
        <v>0</v>
      </c>
      <c r="N82" s="76"/>
      <c r="O82" s="68"/>
    </row>
    <row r="83" spans="1:17" s="64" customFormat="1" x14ac:dyDescent="0.2">
      <c r="A83" s="81" t="s">
        <v>166</v>
      </c>
      <c r="B83" s="25" t="s">
        <v>217</v>
      </c>
      <c r="C83" s="16" t="s">
        <v>15</v>
      </c>
      <c r="D83" s="16" t="s">
        <v>78</v>
      </c>
      <c r="E83" s="120">
        <v>1</v>
      </c>
      <c r="F83" s="77"/>
      <c r="G83" s="18">
        <f t="shared" si="25"/>
        <v>0</v>
      </c>
      <c r="H83" s="18"/>
      <c r="I83" s="18">
        <f t="shared" si="26"/>
        <v>0</v>
      </c>
      <c r="J83" s="18"/>
      <c r="K83" s="18">
        <f t="shared" si="27"/>
        <v>0</v>
      </c>
      <c r="L83" s="18">
        <f t="shared" si="28"/>
        <v>0</v>
      </c>
      <c r="M83" s="57">
        <f t="shared" si="29"/>
        <v>0</v>
      </c>
      <c r="N83" s="76"/>
      <c r="O83" s="68"/>
    </row>
    <row r="84" spans="1:17" s="64" customFormat="1" x14ac:dyDescent="0.2">
      <c r="A84" s="38">
        <v>8</v>
      </c>
      <c r="B84" s="142" t="s">
        <v>95</v>
      </c>
      <c r="C84" s="142"/>
      <c r="D84" s="142"/>
      <c r="E84" s="142"/>
      <c r="F84" s="142"/>
      <c r="G84" s="142"/>
      <c r="H84" s="142"/>
      <c r="I84" s="142"/>
      <c r="J84" s="142"/>
      <c r="K84" s="142"/>
      <c r="L84" s="143"/>
      <c r="M84" s="39">
        <f>M85</f>
        <v>0</v>
      </c>
      <c r="N84" s="132"/>
      <c r="O84" s="68"/>
    </row>
    <row r="85" spans="1:17" s="64" customFormat="1" x14ac:dyDescent="0.2">
      <c r="A85" s="35" t="s">
        <v>62</v>
      </c>
      <c r="B85" s="137" t="s">
        <v>125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40">
        <f>ROUND(SUM(M86:M87),4)</f>
        <v>0</v>
      </c>
      <c r="N85" s="76"/>
      <c r="O85" s="68"/>
    </row>
    <row r="86" spans="1:17" ht="22.5" x14ac:dyDescent="0.2">
      <c r="A86" s="81" t="s">
        <v>109</v>
      </c>
      <c r="B86" s="106" t="s">
        <v>168</v>
      </c>
      <c r="C86" s="16" t="s">
        <v>24</v>
      </c>
      <c r="D86" s="16" t="s">
        <v>78</v>
      </c>
      <c r="E86" s="108">
        <v>1</v>
      </c>
      <c r="F86" s="77"/>
      <c r="G86" s="18">
        <f>ROUND(F86*E86,4)</f>
        <v>0</v>
      </c>
      <c r="H86" s="18"/>
      <c r="I86" s="18">
        <f>ROUND(H86*E86,4)</f>
        <v>0</v>
      </c>
      <c r="J86" s="18"/>
      <c r="K86" s="18">
        <f t="shared" ref="K86:K87" si="30">ROUND(J86*E86,4)</f>
        <v>0</v>
      </c>
      <c r="L86" s="18">
        <f>ROUND(F86+H86+J86,4)</f>
        <v>0</v>
      </c>
      <c r="M86" s="57">
        <f>ROUND(L86*E86,4)</f>
        <v>0</v>
      </c>
      <c r="N86" s="76"/>
      <c r="O86" s="68"/>
      <c r="P86" s="64"/>
      <c r="Q86" s="64"/>
    </row>
    <row r="87" spans="1:17" s="64" customFormat="1" ht="33.75" x14ac:dyDescent="0.2">
      <c r="A87" s="81" t="s">
        <v>167</v>
      </c>
      <c r="B87" s="83" t="s">
        <v>216</v>
      </c>
      <c r="C87" s="16" t="s">
        <v>24</v>
      </c>
      <c r="D87" s="16" t="s">
        <v>78</v>
      </c>
      <c r="E87" s="108">
        <v>1</v>
      </c>
      <c r="F87" s="77"/>
      <c r="G87" s="18">
        <f>ROUND(F87*E87,4)</f>
        <v>0</v>
      </c>
      <c r="H87" s="18"/>
      <c r="I87" s="18">
        <f>ROUND(H87*E87,4)</f>
        <v>0</v>
      </c>
      <c r="J87" s="18"/>
      <c r="K87" s="18">
        <f t="shared" si="30"/>
        <v>0</v>
      </c>
      <c r="L87" s="18">
        <f>ROUND(F87+H87+J87,4)</f>
        <v>0</v>
      </c>
      <c r="M87" s="57">
        <f>ROUND(L87*E87,4)</f>
        <v>0</v>
      </c>
      <c r="N87" s="109"/>
      <c r="O87" s="68"/>
    </row>
    <row r="88" spans="1:17" x14ac:dyDescent="0.2">
      <c r="A88" s="36">
        <v>9</v>
      </c>
      <c r="B88" s="158" t="s">
        <v>58</v>
      </c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39">
        <f>M89</f>
        <v>0</v>
      </c>
    </row>
    <row r="89" spans="1:17" s="64" customFormat="1" x14ac:dyDescent="0.2">
      <c r="A89" s="35" t="s">
        <v>65</v>
      </c>
      <c r="B89" s="137" t="s">
        <v>59</v>
      </c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40">
        <f>ROUND(SUM(M90:M90),4)</f>
        <v>0</v>
      </c>
      <c r="N89"/>
      <c r="O89"/>
      <c r="P89"/>
      <c r="Q89"/>
    </row>
    <row r="90" spans="1:17" x14ac:dyDescent="0.2">
      <c r="A90" s="95" t="s">
        <v>105</v>
      </c>
      <c r="B90" s="96" t="s">
        <v>133</v>
      </c>
      <c r="C90" s="16" t="s">
        <v>34</v>
      </c>
      <c r="D90" s="16" t="s">
        <v>0</v>
      </c>
      <c r="E90" s="79">
        <v>45</v>
      </c>
      <c r="F90" s="77"/>
      <c r="G90" s="18">
        <f>ROUND(F90*E90,4)</f>
        <v>0</v>
      </c>
      <c r="H90" s="18"/>
      <c r="I90" s="18">
        <f>ROUND(H90*E90,4)</f>
        <v>0</v>
      </c>
      <c r="J90" s="18">
        <v>0</v>
      </c>
      <c r="K90" s="18">
        <f t="shared" ref="K90" si="31">ROUND(J90*E90,4)</f>
        <v>0</v>
      </c>
      <c r="L90" s="18">
        <f>ROUND(F90+H90+J90,4)</f>
        <v>0</v>
      </c>
      <c r="M90" s="57">
        <f>ROUND(L90*E90,4)</f>
        <v>0</v>
      </c>
      <c r="N90" s="64"/>
      <c r="O90" s="64"/>
      <c r="P90" s="64"/>
      <c r="Q90" s="64"/>
    </row>
    <row r="91" spans="1:17" x14ac:dyDescent="0.2">
      <c r="A91" s="36">
        <v>10</v>
      </c>
      <c r="B91" s="154" t="s">
        <v>46</v>
      </c>
      <c r="C91" s="155"/>
      <c r="D91" s="155"/>
      <c r="E91" s="155"/>
      <c r="F91" s="155"/>
      <c r="G91" s="155"/>
      <c r="H91" s="155"/>
      <c r="I91" s="155"/>
      <c r="J91" s="155"/>
      <c r="K91" s="155"/>
      <c r="L91" s="156"/>
      <c r="M91" s="39">
        <f>M92</f>
        <v>0</v>
      </c>
    </row>
    <row r="92" spans="1:17" x14ac:dyDescent="0.2">
      <c r="A92" s="35" t="s">
        <v>94</v>
      </c>
      <c r="B92" s="145" t="s">
        <v>39</v>
      </c>
      <c r="C92" s="146"/>
      <c r="D92" s="146"/>
      <c r="E92" s="146"/>
      <c r="F92" s="146"/>
      <c r="G92" s="146"/>
      <c r="H92" s="146"/>
      <c r="I92" s="146"/>
      <c r="J92" s="146"/>
      <c r="K92" s="146"/>
      <c r="L92" s="147"/>
      <c r="M92" s="40">
        <f>ROUND(SUM(M93),4)</f>
        <v>0</v>
      </c>
    </row>
    <row r="93" spans="1:17" ht="13.5" thickBot="1" x14ac:dyDescent="0.25">
      <c r="A93" s="88" t="s">
        <v>104</v>
      </c>
      <c r="B93" s="89" t="s">
        <v>112</v>
      </c>
      <c r="C93" s="90" t="s">
        <v>15</v>
      </c>
      <c r="D93" s="91" t="s">
        <v>48</v>
      </c>
      <c r="E93" s="125">
        <v>72.95</v>
      </c>
      <c r="F93" s="92"/>
      <c r="G93" s="92">
        <f>ROUND(E93*F93,4)</f>
        <v>0</v>
      </c>
      <c r="H93" s="92"/>
      <c r="I93" s="92">
        <f>ROUND(H93*E93,4)</f>
        <v>0</v>
      </c>
      <c r="J93" s="93"/>
      <c r="K93" s="92">
        <f>ROUND(J93*E93,4)</f>
        <v>0</v>
      </c>
      <c r="L93" s="94">
        <f>ROUND(F93+H93+J93,4)</f>
        <v>0</v>
      </c>
      <c r="M93" s="118">
        <f>ROUND(L93*E93,4)</f>
        <v>0</v>
      </c>
      <c r="N93" s="64"/>
      <c r="O93" s="64"/>
      <c r="P93" s="64"/>
      <c r="Q93" s="64"/>
    </row>
    <row r="94" spans="1:17" x14ac:dyDescent="0.2">
      <c r="B94" s="23"/>
      <c r="C94" s="21"/>
      <c r="D94" s="21"/>
      <c r="E94" s="22"/>
      <c r="G94" s="9"/>
      <c r="H94" s="5"/>
      <c r="I94" s="5"/>
      <c r="J94" s="5"/>
      <c r="K94" s="5"/>
      <c r="L94" s="5"/>
      <c r="M94" s="27"/>
    </row>
    <row r="95" spans="1:17" ht="24" x14ac:dyDescent="0.2">
      <c r="B95" s="23"/>
      <c r="C95" s="21"/>
      <c r="D95" s="21"/>
      <c r="E95" s="22"/>
      <c r="F95" s="99" t="s">
        <v>43</v>
      </c>
      <c r="G95" s="41">
        <f>ROUND(SUM(G6:G93),4)</f>
        <v>0</v>
      </c>
      <c r="H95" s="99" t="s">
        <v>44</v>
      </c>
      <c r="I95" s="42">
        <f>ROUND(SUM(I6:I93),4)</f>
        <v>0</v>
      </c>
      <c r="J95" s="99" t="s">
        <v>45</v>
      </c>
      <c r="K95" s="41">
        <f>ROUND(SUM(K6:K93),4)</f>
        <v>0</v>
      </c>
      <c r="L95" s="5"/>
      <c r="M95" s="41">
        <f>ROUND(M4+M12+M24+M27+M36+M59+M68+M84+M88+M91,4)</f>
        <v>0</v>
      </c>
    </row>
    <row r="96" spans="1:17" ht="13.5" thickBot="1" x14ac:dyDescent="0.25">
      <c r="B96" s="28"/>
      <c r="C96" s="6"/>
      <c r="D96" s="8"/>
      <c r="E96" s="14"/>
      <c r="F96" s="7"/>
      <c r="G96" s="48"/>
      <c r="H96" s="5"/>
      <c r="I96" s="49"/>
      <c r="J96" s="5"/>
      <c r="K96" s="15"/>
      <c r="L96"/>
      <c r="M96" s="51"/>
    </row>
    <row r="97" spans="1:15" x14ac:dyDescent="0.2">
      <c r="C97" s="6"/>
      <c r="D97" s="8"/>
      <c r="E97" s="14"/>
      <c r="J97" s="5"/>
      <c r="K97" s="157" t="s">
        <v>26</v>
      </c>
      <c r="L97" s="157"/>
      <c r="M97" s="157"/>
    </row>
    <row r="98" spans="1:15" x14ac:dyDescent="0.2">
      <c r="C98" s="6"/>
      <c r="D98" s="8"/>
      <c r="E98" s="8"/>
      <c r="F98" s="8"/>
      <c r="J98"/>
      <c r="K98" s="30" t="s">
        <v>27</v>
      </c>
      <c r="L98" s="19"/>
      <c r="M98" s="45"/>
    </row>
    <row r="99" spans="1:15" x14ac:dyDescent="0.2">
      <c r="B99" s="28"/>
      <c r="C99" s="60"/>
      <c r="D99" s="7"/>
      <c r="E99" s="7"/>
      <c r="F99" s="7"/>
      <c r="J99"/>
      <c r="K99" s="30" t="s">
        <v>28</v>
      </c>
      <c r="L99" s="19"/>
      <c r="M99" s="45"/>
    </row>
    <row r="100" spans="1:15" x14ac:dyDescent="0.2">
      <c r="C100" s="60"/>
      <c r="D100" s="7"/>
      <c r="E100" s="7"/>
      <c r="F100" s="7"/>
      <c r="J100"/>
      <c r="K100" s="30" t="s">
        <v>49</v>
      </c>
      <c r="L100" s="19"/>
      <c r="M100" s="45"/>
    </row>
    <row r="101" spans="1:15" x14ac:dyDescent="0.2">
      <c r="A101" s="44"/>
      <c r="B101" s="53"/>
      <c r="C101" s="60"/>
      <c r="D101" s="7"/>
      <c r="E101" s="7"/>
      <c r="F101" s="7"/>
      <c r="J101"/>
      <c r="K101" s="24" t="s">
        <v>29</v>
      </c>
      <c r="L101" s="19"/>
      <c r="M101" s="45"/>
    </row>
    <row r="102" spans="1:15" x14ac:dyDescent="0.2">
      <c r="A102" s="44"/>
      <c r="C102" s="60"/>
      <c r="D102" s="7"/>
      <c r="E102" s="7"/>
      <c r="F102" s="7"/>
      <c r="J102"/>
      <c r="K102" s="151" t="s">
        <v>30</v>
      </c>
      <c r="L102" s="152"/>
      <c r="M102" s="45"/>
    </row>
    <row r="103" spans="1:15" x14ac:dyDescent="0.2">
      <c r="A103" s="44"/>
      <c r="C103" s="60"/>
      <c r="D103" s="7"/>
      <c r="E103" s="7"/>
      <c r="F103" s="7"/>
      <c r="J103"/>
      <c r="K103" s="24" t="s">
        <v>114</v>
      </c>
      <c r="L103" s="20"/>
      <c r="M103" s="52"/>
    </row>
    <row r="104" spans="1:15" x14ac:dyDescent="0.2">
      <c r="B104" s="53"/>
      <c r="C104" s="6"/>
      <c r="D104" s="6"/>
      <c r="E104" s="12"/>
      <c r="F104" s="12"/>
      <c r="J104"/>
      <c r="K104" s="151" t="s">
        <v>31</v>
      </c>
      <c r="L104" s="152"/>
      <c r="M104" s="46"/>
    </row>
    <row r="105" spans="1:15" x14ac:dyDescent="0.2">
      <c r="A105" s="50"/>
      <c r="B105" s="29"/>
      <c r="C105" s="10"/>
      <c r="D105" s="10"/>
      <c r="E105" s="11"/>
      <c r="F105" s="11"/>
      <c r="J105"/>
      <c r="K105" s="151" t="s">
        <v>32</v>
      </c>
      <c r="L105" s="152"/>
      <c r="M105" s="46"/>
    </row>
    <row r="106" spans="1:15" ht="13.5" thickBot="1" x14ac:dyDescent="0.25">
      <c r="A106" s="50"/>
      <c r="B106" s="55"/>
      <c r="C106" s="56"/>
      <c r="D106" s="56"/>
      <c r="E106" s="11"/>
      <c r="F106" s="11"/>
      <c r="J106"/>
      <c r="K106" s="148" t="s">
        <v>33</v>
      </c>
      <c r="L106" s="149"/>
      <c r="M106" s="47">
        <f>(((1+M98+M101+M100)*(1+M99)*(1+M102))/(1-(M103+M104+M105)))-1</f>
        <v>0</v>
      </c>
    </row>
    <row r="107" spans="1:15" x14ac:dyDescent="0.2">
      <c r="A107" s="50"/>
      <c r="B107" s="53"/>
      <c r="G107" s="8"/>
      <c r="H107" s="7"/>
      <c r="I107" s="7"/>
      <c r="J107" s="7"/>
      <c r="K107" s="7"/>
    </row>
    <row r="108" spans="1:15" x14ac:dyDescent="0.2">
      <c r="A108" s="50"/>
      <c r="B108" s="53"/>
      <c r="G108" s="8"/>
      <c r="H108" s="7"/>
      <c r="I108" s="7"/>
      <c r="J108" s="7"/>
      <c r="K108" s="7"/>
      <c r="L108" s="122"/>
      <c r="M108" s="122"/>
    </row>
    <row r="109" spans="1:15" ht="18.75" x14ac:dyDescent="0.2">
      <c r="B109" s="58"/>
      <c r="J109" s="153" t="s">
        <v>40</v>
      </c>
      <c r="K109" s="153"/>
      <c r="L109" s="43">
        <f>ROUND(M106,4)</f>
        <v>0</v>
      </c>
    </row>
    <row r="110" spans="1:15" ht="18.75" x14ac:dyDescent="0.2">
      <c r="B110" s="58"/>
      <c r="J110" s="150" t="s">
        <v>41</v>
      </c>
      <c r="K110" s="150"/>
      <c r="L110" s="150"/>
      <c r="M110" s="41">
        <f>ROUND(M95,4)</f>
        <v>0</v>
      </c>
    </row>
    <row r="111" spans="1:15" x14ac:dyDescent="0.2">
      <c r="J111" s="150" t="s">
        <v>144</v>
      </c>
      <c r="K111" s="150"/>
      <c r="L111" s="150"/>
      <c r="M111" s="41">
        <f>ROUND(M110*L109,4)</f>
        <v>0</v>
      </c>
    </row>
    <row r="112" spans="1:15" x14ac:dyDescent="0.2">
      <c r="J112" s="144" t="s">
        <v>42</v>
      </c>
      <c r="K112" s="144"/>
      <c r="L112" s="144"/>
      <c r="M112" s="41">
        <f>ROUND(SUM(M110+M111),4)</f>
        <v>0</v>
      </c>
      <c r="O112" s="51"/>
    </row>
    <row r="113" spans="2:15" x14ac:dyDescent="0.2">
      <c r="O113" s="27"/>
    </row>
    <row r="114" spans="2:15" ht="15.75" x14ac:dyDescent="0.2">
      <c r="B114" s="54"/>
      <c r="O114" s="51"/>
    </row>
    <row r="118" spans="2:15" x14ac:dyDescent="0.2">
      <c r="N118" s="121"/>
    </row>
  </sheetData>
  <sheetProtection selectLockedCells="1" selectUnlockedCells="1"/>
  <mergeCells count="41">
    <mergeCell ref="B62:L62"/>
    <mergeCell ref="N53:P53"/>
    <mergeCell ref="C2:C3"/>
    <mergeCell ref="B2:B3"/>
    <mergeCell ref="F2:G2"/>
    <mergeCell ref="B25:L25"/>
    <mergeCell ref="B24:L24"/>
    <mergeCell ref="J2:K2"/>
    <mergeCell ref="D2:D3"/>
    <mergeCell ref="A1:M1"/>
    <mergeCell ref="B85:L85"/>
    <mergeCell ref="B57:L57"/>
    <mergeCell ref="L2:M2"/>
    <mergeCell ref="B60:L60"/>
    <mergeCell ref="B27:L27"/>
    <mergeCell ref="B12:L12"/>
    <mergeCell ref="E2:E3"/>
    <mergeCell ref="A2:A3"/>
    <mergeCell ref="H2:I2"/>
    <mergeCell ref="B52:L52"/>
    <mergeCell ref="B68:L68"/>
    <mergeCell ref="B65:L65"/>
    <mergeCell ref="B84:L84"/>
    <mergeCell ref="B5:L5"/>
    <mergeCell ref="B28:L28"/>
    <mergeCell ref="B89:L89"/>
    <mergeCell ref="B13:L13"/>
    <mergeCell ref="B37:L37"/>
    <mergeCell ref="B4:L4"/>
    <mergeCell ref="J112:L112"/>
    <mergeCell ref="B92:L92"/>
    <mergeCell ref="K106:L106"/>
    <mergeCell ref="J111:L111"/>
    <mergeCell ref="K105:L105"/>
    <mergeCell ref="J110:L110"/>
    <mergeCell ref="J109:K109"/>
    <mergeCell ref="K102:L102"/>
    <mergeCell ref="K104:L104"/>
    <mergeCell ref="B91:L91"/>
    <mergeCell ref="K97:M97"/>
    <mergeCell ref="B88:L88"/>
  </mergeCells>
  <phoneticPr fontId="19" type="noConversion"/>
  <printOptions horizontalCentered="1" verticalCentered="1"/>
  <pageMargins left="0.39370078740157483" right="0.39370078740157483" top="0.39370078740157483" bottom="0.39370078740157483" header="0" footer="0"/>
  <pageSetup paperSize="9" scale="59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Palmyra Farinazzo Reis Repette</dc:creator>
  <cp:lastModifiedBy>Default</cp:lastModifiedBy>
  <cp:lastPrinted>2019-08-13T22:29:33Z</cp:lastPrinted>
  <dcterms:created xsi:type="dcterms:W3CDTF">2014-05-05T16:42:42Z</dcterms:created>
  <dcterms:modified xsi:type="dcterms:W3CDTF">2019-08-16T19:14:07Z</dcterms:modified>
</cp:coreProperties>
</file>